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7.xml" ContentType="application/vnd.openxmlformats-officedocument.drawing+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lliem\Documents\"/>
    </mc:Choice>
  </mc:AlternateContent>
  <bookViews>
    <workbookView xWindow="0" yWindow="0" windowWidth="20490" windowHeight="7755" tabRatio="850" activeTab="7"/>
  </bookViews>
  <sheets>
    <sheet name="Instructions" sheetId="1" r:id="rId1"/>
    <sheet name="Welcome" sheetId="9" r:id="rId2"/>
    <sheet name="Org Cltre &amp; Assts" sheetId="17" r:id="rId3"/>
    <sheet name="Undrstndng the Chllnge" sheetId="18" r:id="rId4"/>
    <sheet name="Plng &amp; Implntion" sheetId="19" r:id="rId5"/>
    <sheet name="Wrkng Tgthr" sheetId="20" r:id="rId6"/>
    <sheet name=" Visualisation" sheetId="28" r:id="rId7"/>
    <sheet name="Project Timeline" sheetId="25" r:id="rId8"/>
  </sheets>
  <definedNames>
    <definedName name="_xlnm._FilterDatabase" localSheetId="0" hidden="1">#REF!</definedName>
    <definedName name="BUDGET_Title">Instructions!$B$4</definedName>
    <definedName name="ColumnTitle1" localSheetId="6">#REF!</definedName>
    <definedName name="ColumnTitle1" localSheetId="2">Tasks3418[[#Headers],[ Task Status Indicator]]</definedName>
    <definedName name="ColumnTitle1" localSheetId="4">Tasks341842[[#Headers],[ Task Status Indicator]]</definedName>
    <definedName name="ColumnTitle1" localSheetId="3">Tasks341838[[#Headers],[ Task Status Indicator]]</definedName>
    <definedName name="ColumnTitle1" localSheetId="1">#REF!</definedName>
    <definedName name="ColumnTitle1" localSheetId="5">Tasks341846[[#Headers],[ Task Status Indicator]]</definedName>
    <definedName name="ColumnTitle1">#REF!</definedName>
    <definedName name="ColumnTitleRegion1..G5.1" localSheetId="2">'Org Cltre &amp; Assts'!$B$7</definedName>
    <definedName name="ColumnTitleRegion1..G5.1" localSheetId="4">'Plng &amp; Implntion'!$B$6</definedName>
    <definedName name="ColumnTitleRegion1..G5.1" localSheetId="3">'Undrstndng the Chllnge'!$B$7</definedName>
    <definedName name="ColumnTitleRegion1..G5.1" localSheetId="5">'Wrkng Tgthr'!$B$6</definedName>
    <definedName name="ColumnTitleRegion1..G5.1">Welcome!$B$4</definedName>
    <definedName name="COMPANY_NAME">Instructions!$B$1</definedName>
    <definedName name="PlanDueDate" localSheetId="2">'Org Cltre &amp; Assts'!$D$6</definedName>
    <definedName name="PlanDueDate" localSheetId="4">'Plng &amp; Implntion'!$D$5</definedName>
    <definedName name="PlanDueDate" localSheetId="3">'Undrstndng the Chllnge'!$D$6</definedName>
    <definedName name="PlanDueDate" localSheetId="5">'Wrkng Tgthr'!$D$5</definedName>
    <definedName name="PlanDueDate">Welcome!$E$3</definedName>
    <definedName name="_xlnm.Print_Titles" localSheetId="2">'Org Cltre &amp; Assts'!$11:$11</definedName>
    <definedName name="_xlnm.Print_Titles" localSheetId="4">'Plng &amp; Implntion'!$10:$10</definedName>
    <definedName name="_xlnm.Print_Titles" localSheetId="3">'Undrstndng the Chllnge'!$11:$11</definedName>
    <definedName name="_xlnm.Print_Titles" localSheetId="1">Welcome!#REF!</definedName>
    <definedName name="_xlnm.Print_Titles" localSheetId="5">'Wrkng Tgthr'!$10:$10</definedName>
    <definedName name="RowTitleRegion1..E3" localSheetId="2">'Org Cltre &amp; Assts'!#REF!</definedName>
    <definedName name="RowTitleRegion1..E3" localSheetId="4">'Plng &amp; Implntion'!#REF!</definedName>
    <definedName name="RowTitleRegion1..E3" localSheetId="3">'Undrstndng the Chllnge'!#REF!</definedName>
    <definedName name="RowTitleRegion1..E3" localSheetId="5">'Wrkng Tgthr'!#REF!</definedName>
    <definedName name="RowTitleRegion1..E3">Welcome!$D$2</definedName>
    <definedName name="RowTitleRegion2..G3" localSheetId="2">'Org Cltre &amp; Assts'!$E$3</definedName>
    <definedName name="RowTitleRegion2..G3" localSheetId="4">'Plng &amp; Implntion'!$E$3</definedName>
    <definedName name="RowTitleRegion2..G3" localSheetId="3">'Undrstndng the Chllnge'!$E$3</definedName>
    <definedName name="RowTitleRegion2..G3" localSheetId="5">'Wrkng Tgthr'!$E$3</definedName>
    <definedName name="RowTitleRegion2..G3">Welcome!$J$2</definedName>
    <definedName name="Title1" localSheetId="2">#REF!</definedName>
    <definedName name="Title1" localSheetId="4">#REF!</definedName>
    <definedName name="Title1" localSheetId="3">#REF!</definedName>
    <definedName name="Title1" localSheetId="5">#REF!</definedName>
    <definedName name="Title1">#REF!</definedName>
    <definedName name="Title2" localSheetId="2">#REF!</definedName>
    <definedName name="Title2" localSheetId="4">#REF!</definedName>
    <definedName name="Title2" localSheetId="3">#REF!</definedName>
    <definedName name="Title2" localSheetId="5">#REF!</definedName>
    <definedName name="Title2">#REF!</definedName>
    <definedName name="Title3" localSheetId="2">#REF!</definedName>
    <definedName name="Title3" localSheetId="4">#REF!</definedName>
    <definedName name="Title3" localSheetId="3">#REF!</definedName>
    <definedName name="Title3" localSheetId="5">#REF!</definedName>
    <definedName name="Title3">#REF!</definedName>
    <definedName name="Title4" localSheetId="2">#REF!</definedName>
    <definedName name="Title4" localSheetId="4">#REF!</definedName>
    <definedName name="Title4" localSheetId="3">#REF!</definedName>
    <definedName name="Title4" localSheetId="5">#REF!</definedName>
    <definedName name="Title4">#REF!</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8" l="1"/>
  <c r="E44" i="20" l="1"/>
  <c r="E43" i="20"/>
  <c r="E42" i="20"/>
  <c r="E33" i="20"/>
  <c r="E32" i="20"/>
  <c r="E31" i="20"/>
  <c r="E22" i="20"/>
  <c r="E21" i="20"/>
  <c r="E12" i="20"/>
  <c r="E45" i="19"/>
  <c r="E44" i="19"/>
  <c r="E35" i="19"/>
  <c r="E34" i="19"/>
  <c r="E33" i="19"/>
  <c r="E24" i="19"/>
  <c r="E23" i="19"/>
  <c r="E22" i="19"/>
  <c r="E13" i="19"/>
  <c r="E12" i="19"/>
  <c r="E44" i="18"/>
  <c r="E43" i="18"/>
  <c r="E34" i="18"/>
  <c r="E33" i="18"/>
  <c r="E32" i="18"/>
  <c r="E31" i="18"/>
  <c r="E23" i="18"/>
  <c r="E22" i="18"/>
  <c r="E13" i="18"/>
  <c r="E43" i="17"/>
  <c r="E42" i="17"/>
  <c r="E41" i="17"/>
  <c r="E33" i="17"/>
  <c r="E32" i="17"/>
  <c r="E23" i="17"/>
  <c r="E22" i="17"/>
  <c r="E21" i="17"/>
  <c r="E13" i="17"/>
  <c r="E12" i="17"/>
  <c r="E9" i="17"/>
  <c r="J5" i="25"/>
  <c r="J4" i="25" s="1"/>
  <c r="P24" i="28"/>
  <c r="L24" i="28"/>
  <c r="H24" i="28"/>
  <c r="D24" i="28"/>
  <c r="P17" i="28"/>
  <c r="L17" i="28"/>
  <c r="H17" i="28"/>
  <c r="D17" i="28"/>
  <c r="P11" i="28"/>
  <c r="L11" i="28"/>
  <c r="H11" i="28"/>
  <c r="D11" i="28"/>
  <c r="P6" i="28"/>
  <c r="L6" i="28"/>
  <c r="H6" i="28"/>
  <c r="D6" i="28"/>
  <c r="J75" i="25" l="1"/>
  <c r="K5" i="25"/>
  <c r="K6" i="25" s="1"/>
  <c r="J6" i="25"/>
  <c r="E41" i="20"/>
  <c r="L5" i="25" l="1"/>
  <c r="L75" i="25" s="1"/>
  <c r="K75" i="25"/>
  <c r="L4" i="25" s="1"/>
  <c r="K4" i="25"/>
  <c r="M5" i="25"/>
  <c r="A12" i="25"/>
  <c r="R25" i="28"/>
  <c r="R26" i="28"/>
  <c r="R27" i="28"/>
  <c r="R28" i="28"/>
  <c r="N25" i="28"/>
  <c r="N26" i="28"/>
  <c r="N27" i="28"/>
  <c r="N28" i="28"/>
  <c r="J25" i="28"/>
  <c r="J26" i="28"/>
  <c r="J27" i="28"/>
  <c r="F25" i="28"/>
  <c r="F26" i="28"/>
  <c r="R19" i="28"/>
  <c r="R20" i="28"/>
  <c r="R21" i="28"/>
  <c r="N19" i="28"/>
  <c r="N20" i="28"/>
  <c r="N21" i="28"/>
  <c r="N22" i="28"/>
  <c r="J19" i="28"/>
  <c r="J20" i="28"/>
  <c r="J21" i="28"/>
  <c r="J22" i="28"/>
  <c r="F19" i="28"/>
  <c r="F20" i="28"/>
  <c r="F21" i="28"/>
  <c r="R12" i="28"/>
  <c r="R13" i="28"/>
  <c r="R14" i="28"/>
  <c r="N12" i="28"/>
  <c r="N13" i="28"/>
  <c r="N14" i="28"/>
  <c r="N15" i="28"/>
  <c r="J12" i="28"/>
  <c r="J13" i="28"/>
  <c r="J14" i="28"/>
  <c r="F12" i="28"/>
  <c r="F13" i="28"/>
  <c r="R7" i="28"/>
  <c r="R8" i="28"/>
  <c r="R9" i="28"/>
  <c r="N7" i="28"/>
  <c r="N8" i="28"/>
  <c r="N9" i="28"/>
  <c r="J7" i="28"/>
  <c r="J8" i="28"/>
  <c r="J9" i="28"/>
  <c r="F7" i="28"/>
  <c r="F8" i="28"/>
  <c r="L6" i="25" l="1"/>
  <c r="M75" i="25"/>
  <c r="M4" i="25"/>
  <c r="N5" i="25"/>
  <c r="M6" i="25"/>
  <c r="A56" i="25"/>
  <c r="A57" i="25"/>
  <c r="A58" i="25"/>
  <c r="A59" i="25"/>
  <c r="A60" i="25"/>
  <c r="A61" i="25"/>
  <c r="A62" i="25"/>
  <c r="A63" i="25"/>
  <c r="A64" i="25"/>
  <c r="A65" i="25"/>
  <c r="A66" i="25"/>
  <c r="A67" i="25"/>
  <c r="A55" i="25"/>
  <c r="A40" i="25"/>
  <c r="A41" i="25"/>
  <c r="A42" i="25"/>
  <c r="A43" i="25"/>
  <c r="A44" i="25"/>
  <c r="A45" i="25"/>
  <c r="A46" i="25"/>
  <c r="A47" i="25"/>
  <c r="A48" i="25"/>
  <c r="A49" i="25"/>
  <c r="A50" i="25"/>
  <c r="A51" i="25"/>
  <c r="A52" i="25"/>
  <c r="A39" i="25"/>
  <c r="A25" i="25"/>
  <c r="A26" i="25"/>
  <c r="A27" i="25"/>
  <c r="A28" i="25"/>
  <c r="A29" i="25"/>
  <c r="A30" i="25"/>
  <c r="A31" i="25"/>
  <c r="A32" i="25"/>
  <c r="A33" i="25"/>
  <c r="A34" i="25"/>
  <c r="A35" i="25"/>
  <c r="A24" i="25"/>
  <c r="A17" i="25"/>
  <c r="A18" i="25"/>
  <c r="A19" i="25"/>
  <c r="A11" i="25"/>
  <c r="A13" i="25"/>
  <c r="A14" i="25"/>
  <c r="A15" i="25"/>
  <c r="A16" i="25"/>
  <c r="A10" i="25"/>
  <c r="E21" i="28"/>
  <c r="E31" i="17"/>
  <c r="E9" i="18"/>
  <c r="N4" i="25" l="1"/>
  <c r="N75" i="25"/>
  <c r="O5" i="25"/>
  <c r="N6" i="25"/>
  <c r="B32" i="17"/>
  <c r="M8" i="28"/>
  <c r="B33" i="17"/>
  <c r="M9" i="28"/>
  <c r="B31" i="17"/>
  <c r="M7" i="28"/>
  <c r="O4" i="25" l="1"/>
  <c r="O75" i="25"/>
  <c r="P5" i="25"/>
  <c r="O6" i="25"/>
  <c r="J65" i="25"/>
  <c r="J62" i="25"/>
  <c r="J69" i="25"/>
  <c r="J67" i="25"/>
  <c r="J63" i="25"/>
  <c r="J58" i="25"/>
  <c r="J54" i="25"/>
  <c r="J66" i="25"/>
  <c r="J61" i="25"/>
  <c r="J59" i="25"/>
  <c r="J68" i="25"/>
  <c r="J64" i="25"/>
  <c r="J60" i="25"/>
  <c r="J56" i="25"/>
  <c r="J51" i="25"/>
  <c r="J44" i="25"/>
  <c r="J52" i="25"/>
  <c r="J45" i="25"/>
  <c r="J53" i="25"/>
  <c r="J46" i="25"/>
  <c r="J57" i="25"/>
  <c r="J55" i="25"/>
  <c r="J39" i="25"/>
  <c r="J35" i="25"/>
  <c r="J31" i="25"/>
  <c r="J50" i="25"/>
  <c r="J43" i="25"/>
  <c r="J42" i="25"/>
  <c r="J40" i="25"/>
  <c r="J41" i="25"/>
  <c r="J33" i="25"/>
  <c r="J30" i="25"/>
  <c r="J26" i="25"/>
  <c r="J27" i="25"/>
  <c r="J23" i="25"/>
  <c r="J38" i="25"/>
  <c r="J34" i="25"/>
  <c r="J32" i="25"/>
  <c r="J28" i="25"/>
  <c r="J24" i="25"/>
  <c r="J22" i="25"/>
  <c r="J18" i="25"/>
  <c r="J14" i="25"/>
  <c r="J9" i="25"/>
  <c r="J7" i="25"/>
  <c r="J21" i="25"/>
  <c r="J29" i="25"/>
  <c r="J25" i="25"/>
  <c r="J19" i="25"/>
  <c r="J15" i="25"/>
  <c r="J10" i="25"/>
  <c r="J17" i="25"/>
  <c r="J20" i="25"/>
  <c r="J16" i="25"/>
  <c r="J11" i="25"/>
  <c r="J13" i="25"/>
  <c r="P4" i="25" l="1"/>
  <c r="P75" i="25"/>
  <c r="Q5" i="25"/>
  <c r="P6" i="25"/>
  <c r="K64" i="25"/>
  <c r="K65" i="25"/>
  <c r="K69" i="25"/>
  <c r="K68" i="25"/>
  <c r="K67" i="25"/>
  <c r="K66" i="25"/>
  <c r="K63" i="25"/>
  <c r="K61" i="25"/>
  <c r="K62" i="25"/>
  <c r="K59" i="25"/>
  <c r="K55" i="25"/>
  <c r="K60" i="25"/>
  <c r="K56" i="25"/>
  <c r="K57" i="25"/>
  <c r="K52" i="25"/>
  <c r="K45" i="25"/>
  <c r="K41" i="25"/>
  <c r="K53" i="25"/>
  <c r="K46" i="25"/>
  <c r="K58" i="25"/>
  <c r="K54" i="25"/>
  <c r="K50" i="25"/>
  <c r="K43" i="25"/>
  <c r="K51" i="25"/>
  <c r="K44" i="25"/>
  <c r="K42" i="25"/>
  <c r="K40" i="25"/>
  <c r="K32" i="25"/>
  <c r="K33" i="25"/>
  <c r="K38" i="25"/>
  <c r="K34" i="25"/>
  <c r="K27" i="25"/>
  <c r="K23" i="25"/>
  <c r="K39" i="25"/>
  <c r="K35" i="25"/>
  <c r="K31" i="25"/>
  <c r="K28" i="25"/>
  <c r="K24" i="25"/>
  <c r="K29" i="25"/>
  <c r="K25" i="25"/>
  <c r="K30" i="25"/>
  <c r="K26" i="25"/>
  <c r="K22" i="25"/>
  <c r="K19" i="25"/>
  <c r="K15" i="25"/>
  <c r="K10" i="25"/>
  <c r="K7" i="25"/>
  <c r="K14" i="25"/>
  <c r="K20" i="25"/>
  <c r="K16" i="25"/>
  <c r="K11" i="25"/>
  <c r="K18" i="25"/>
  <c r="K21" i="25"/>
  <c r="K17" i="25"/>
  <c r="K13" i="25"/>
  <c r="K9" i="25"/>
  <c r="Q4" i="25" l="1"/>
  <c r="R5" i="25"/>
  <c r="R6" i="25" s="1"/>
  <c r="Q75" i="25"/>
  <c r="L65" i="25"/>
  <c r="L69" i="25"/>
  <c r="L68" i="25"/>
  <c r="L67" i="25"/>
  <c r="L66" i="25"/>
  <c r="L60" i="25"/>
  <c r="L61" i="25"/>
  <c r="L64" i="25"/>
  <c r="L62" i="25"/>
  <c r="L56" i="25"/>
  <c r="L57" i="25"/>
  <c r="L58" i="25"/>
  <c r="L54" i="25"/>
  <c r="L53" i="25"/>
  <c r="L46" i="25"/>
  <c r="L42" i="25"/>
  <c r="L63" i="25"/>
  <c r="L59" i="25"/>
  <c r="L50" i="25"/>
  <c r="L55" i="25"/>
  <c r="L51" i="25"/>
  <c r="L44" i="25"/>
  <c r="L43" i="25"/>
  <c r="L33" i="25"/>
  <c r="L41" i="25"/>
  <c r="L38" i="25"/>
  <c r="L34" i="25"/>
  <c r="L39" i="25"/>
  <c r="L35" i="25"/>
  <c r="L31" i="25"/>
  <c r="L52" i="25"/>
  <c r="L40" i="25"/>
  <c r="L28" i="25"/>
  <c r="L24" i="25"/>
  <c r="L22" i="25"/>
  <c r="L32" i="25"/>
  <c r="L29" i="25"/>
  <c r="L25" i="25"/>
  <c r="L45" i="25"/>
  <c r="L30" i="25"/>
  <c r="L26" i="25"/>
  <c r="L20" i="25"/>
  <c r="L16" i="25"/>
  <c r="L11" i="25"/>
  <c r="L27" i="25"/>
  <c r="L15" i="25"/>
  <c r="L21" i="25"/>
  <c r="L17" i="25"/>
  <c r="L13" i="25"/>
  <c r="L23" i="25"/>
  <c r="L19" i="25"/>
  <c r="L18" i="25"/>
  <c r="L14" i="25"/>
  <c r="L9" i="25"/>
  <c r="L7" i="25"/>
  <c r="L10" i="25"/>
  <c r="R75" i="25" l="1"/>
  <c r="R4" i="25"/>
  <c r="S5" i="25"/>
  <c r="M69" i="25"/>
  <c r="M68" i="25"/>
  <c r="M67" i="25"/>
  <c r="M66" i="25"/>
  <c r="M64" i="25"/>
  <c r="M65" i="25"/>
  <c r="M61" i="25"/>
  <c r="M62" i="25"/>
  <c r="M63" i="25"/>
  <c r="M60" i="25"/>
  <c r="M57" i="25"/>
  <c r="M58" i="25"/>
  <c r="M59" i="25"/>
  <c r="M55" i="25"/>
  <c r="M56" i="25"/>
  <c r="M50" i="25"/>
  <c r="M43" i="25"/>
  <c r="M54" i="25"/>
  <c r="M51" i="25"/>
  <c r="M44" i="25"/>
  <c r="M52" i="25"/>
  <c r="M45" i="25"/>
  <c r="M41" i="25"/>
  <c r="M38" i="25"/>
  <c r="M34" i="25"/>
  <c r="M30" i="25"/>
  <c r="M39" i="25"/>
  <c r="M35" i="25"/>
  <c r="M53" i="25"/>
  <c r="M46" i="25"/>
  <c r="M40" i="25"/>
  <c r="M32" i="25"/>
  <c r="M31" i="25"/>
  <c r="M29" i="25"/>
  <c r="M25" i="25"/>
  <c r="M26" i="25"/>
  <c r="M42" i="25"/>
  <c r="M27" i="25"/>
  <c r="M23" i="25"/>
  <c r="M21" i="25"/>
  <c r="M17" i="25"/>
  <c r="M13" i="25"/>
  <c r="M9" i="25"/>
  <c r="M33" i="25"/>
  <c r="M18" i="25"/>
  <c r="M14" i="25"/>
  <c r="M20" i="25"/>
  <c r="M16" i="25"/>
  <c r="M28" i="25"/>
  <c r="M24" i="25"/>
  <c r="M19" i="25"/>
  <c r="M15" i="25"/>
  <c r="M10" i="25"/>
  <c r="M7" i="25"/>
  <c r="M22" i="25"/>
  <c r="M11" i="25"/>
  <c r="S4" i="25" l="1"/>
  <c r="S75" i="25"/>
  <c r="S6" i="25"/>
  <c r="T5" i="25"/>
  <c r="U5" i="25" s="1"/>
  <c r="N65" i="25"/>
  <c r="N69" i="25"/>
  <c r="N67" i="25"/>
  <c r="N62" i="25"/>
  <c r="N64" i="25"/>
  <c r="N63" i="25"/>
  <c r="N68" i="25"/>
  <c r="N66" i="25"/>
  <c r="N61" i="25"/>
  <c r="N58" i="25"/>
  <c r="N54" i="25"/>
  <c r="N59" i="25"/>
  <c r="N56" i="25"/>
  <c r="N51" i="25"/>
  <c r="N44" i="25"/>
  <c r="N60" i="25"/>
  <c r="N55" i="25"/>
  <c r="N52" i="25"/>
  <c r="N45" i="25"/>
  <c r="N57" i="25"/>
  <c r="N53" i="25"/>
  <c r="N46" i="25"/>
  <c r="N50" i="25"/>
  <c r="N39" i="25"/>
  <c r="N35" i="25"/>
  <c r="N31" i="25"/>
  <c r="N40" i="25"/>
  <c r="N42" i="25"/>
  <c r="N33" i="25"/>
  <c r="N32" i="25"/>
  <c r="N26" i="25"/>
  <c r="N38" i="25"/>
  <c r="N34" i="25"/>
  <c r="N30" i="25"/>
  <c r="N27" i="25"/>
  <c r="N23" i="25"/>
  <c r="N43" i="25"/>
  <c r="N28" i="25"/>
  <c r="N24" i="25"/>
  <c r="N22" i="25"/>
  <c r="N29" i="25"/>
  <c r="N25" i="25"/>
  <c r="N18" i="25"/>
  <c r="N14" i="25"/>
  <c r="N9" i="25"/>
  <c r="N7" i="25"/>
  <c r="N13" i="25"/>
  <c r="N19" i="25"/>
  <c r="N15" i="25"/>
  <c r="N10" i="25"/>
  <c r="N20" i="25"/>
  <c r="N16" i="25"/>
  <c r="N11" i="25"/>
  <c r="N41" i="25"/>
  <c r="N21" i="25"/>
  <c r="N17" i="25"/>
  <c r="T6" i="25" l="1"/>
  <c r="T4" i="25"/>
  <c r="U75" i="25"/>
  <c r="T75" i="25"/>
  <c r="U4" i="25" s="1"/>
  <c r="V5" i="25"/>
  <c r="U6" i="25"/>
  <c r="O64" i="25"/>
  <c r="O65" i="25"/>
  <c r="O69" i="25"/>
  <c r="O68" i="25"/>
  <c r="O67" i="25"/>
  <c r="O66" i="25"/>
  <c r="O63" i="25"/>
  <c r="O61" i="25"/>
  <c r="O59" i="25"/>
  <c r="O55" i="25"/>
  <c r="O56" i="25"/>
  <c r="O60" i="25"/>
  <c r="O57" i="25"/>
  <c r="O62" i="25"/>
  <c r="O54" i="25"/>
  <c r="O52" i="25"/>
  <c r="O45" i="25"/>
  <c r="O41" i="25"/>
  <c r="O58" i="25"/>
  <c r="O53" i="25"/>
  <c r="O46" i="25"/>
  <c r="O50" i="25"/>
  <c r="O43" i="25"/>
  <c r="O40" i="25"/>
  <c r="O32" i="25"/>
  <c r="O42" i="25"/>
  <c r="O33" i="25"/>
  <c r="O38" i="25"/>
  <c r="O34" i="25"/>
  <c r="O39" i="25"/>
  <c r="O35" i="25"/>
  <c r="O30" i="25"/>
  <c r="O27" i="25"/>
  <c r="O23" i="25"/>
  <c r="O21" i="25"/>
  <c r="O44" i="25"/>
  <c r="O28" i="25"/>
  <c r="O24" i="25"/>
  <c r="O29" i="25"/>
  <c r="O25" i="25"/>
  <c r="O51" i="25"/>
  <c r="O19" i="25"/>
  <c r="O15" i="25"/>
  <c r="O10" i="25"/>
  <c r="O7" i="25"/>
  <c r="O31" i="25"/>
  <c r="O26" i="25"/>
  <c r="O18" i="25"/>
  <c r="O20" i="25"/>
  <c r="O16" i="25"/>
  <c r="O11" i="25"/>
  <c r="O22" i="25"/>
  <c r="O17" i="25"/>
  <c r="O13" i="25"/>
  <c r="O14" i="25"/>
  <c r="O9" i="25"/>
  <c r="V75" i="25" l="1"/>
  <c r="V4" i="25"/>
  <c r="W5" i="25"/>
  <c r="V6" i="25"/>
  <c r="P65" i="25"/>
  <c r="P69" i="25"/>
  <c r="P68" i="25"/>
  <c r="P67" i="25"/>
  <c r="P66" i="25"/>
  <c r="P64" i="25"/>
  <c r="P60" i="25"/>
  <c r="P61" i="25"/>
  <c r="P62" i="25"/>
  <c r="P56" i="25"/>
  <c r="P57" i="25"/>
  <c r="P63" i="25"/>
  <c r="P58" i="25"/>
  <c r="P54" i="25"/>
  <c r="P59" i="25"/>
  <c r="P55" i="25"/>
  <c r="P53" i="25"/>
  <c r="P46" i="25"/>
  <c r="P42" i="25"/>
  <c r="P50" i="25"/>
  <c r="P51" i="25"/>
  <c r="P44" i="25"/>
  <c r="P33" i="25"/>
  <c r="P38" i="25"/>
  <c r="P34" i="25"/>
  <c r="P52" i="25"/>
  <c r="P45" i="25"/>
  <c r="P43" i="25"/>
  <c r="P41" i="25"/>
  <c r="P39" i="25"/>
  <c r="P35" i="25"/>
  <c r="P31" i="25"/>
  <c r="P28" i="25"/>
  <c r="P24" i="25"/>
  <c r="P22" i="25"/>
  <c r="P29" i="25"/>
  <c r="P25" i="25"/>
  <c r="P26" i="25"/>
  <c r="P20" i="25"/>
  <c r="P16" i="25"/>
  <c r="P11" i="25"/>
  <c r="P30" i="25"/>
  <c r="P19" i="25"/>
  <c r="P32" i="25"/>
  <c r="P17" i="25"/>
  <c r="P13" i="25"/>
  <c r="P40" i="25"/>
  <c r="P27" i="25"/>
  <c r="P23" i="25"/>
  <c r="P21" i="25"/>
  <c r="P18" i="25"/>
  <c r="P14" i="25"/>
  <c r="P9" i="25"/>
  <c r="P15" i="25"/>
  <c r="P10" i="25"/>
  <c r="P7" i="25"/>
  <c r="W75" i="25" l="1"/>
  <c r="W4" i="25"/>
  <c r="X5" i="25"/>
  <c r="W6" i="25"/>
  <c r="Q69" i="25"/>
  <c r="Q68" i="25"/>
  <c r="Q67" i="25"/>
  <c r="Q66" i="25"/>
  <c r="Q64" i="25"/>
  <c r="Q61" i="25"/>
  <c r="Q62" i="25"/>
  <c r="Q63" i="25"/>
  <c r="Q65" i="25"/>
  <c r="Q57" i="25"/>
  <c r="Q60" i="25"/>
  <c r="Q58" i="25"/>
  <c r="Q59" i="25"/>
  <c r="Q55" i="25"/>
  <c r="Q50" i="25"/>
  <c r="Q43" i="25"/>
  <c r="Q51" i="25"/>
  <c r="Q44" i="25"/>
  <c r="Q52" i="25"/>
  <c r="Q45" i="25"/>
  <c r="Q42" i="25"/>
  <c r="Q38" i="25"/>
  <c r="Q34" i="25"/>
  <c r="Q30" i="25"/>
  <c r="Q53" i="25"/>
  <c r="Q46" i="25"/>
  <c r="Q41" i="25"/>
  <c r="Q39" i="25"/>
  <c r="Q35" i="25"/>
  <c r="Q54" i="25"/>
  <c r="Q40" i="25"/>
  <c r="Q32" i="25"/>
  <c r="Q29" i="25"/>
  <c r="Q25" i="25"/>
  <c r="Q56" i="25"/>
  <c r="Q26" i="25"/>
  <c r="Q33" i="25"/>
  <c r="Q31" i="25"/>
  <c r="Q27" i="25"/>
  <c r="Q23" i="25"/>
  <c r="Q17" i="25"/>
  <c r="Q13" i="25"/>
  <c r="Q6" i="25"/>
  <c r="Q20" i="25"/>
  <c r="Q16" i="25"/>
  <c r="Q28" i="25"/>
  <c r="Q24" i="25"/>
  <c r="Q22" i="25"/>
  <c r="Q21" i="25"/>
  <c r="Q18" i="25"/>
  <c r="Q14" i="25"/>
  <c r="Q9" i="25"/>
  <c r="R10" i="25"/>
  <c r="Q19" i="25"/>
  <c r="Q15" i="25"/>
  <c r="Q10" i="25"/>
  <c r="Q7" i="25"/>
  <c r="Q11" i="25"/>
  <c r="X4" i="25" l="1"/>
  <c r="X75" i="25"/>
  <c r="Y5" i="25"/>
  <c r="X6" i="25"/>
  <c r="R65" i="25"/>
  <c r="R62" i="25"/>
  <c r="R68" i="25"/>
  <c r="R66" i="25"/>
  <c r="R63" i="25"/>
  <c r="R60" i="25"/>
  <c r="R58" i="25"/>
  <c r="R54" i="25"/>
  <c r="R67" i="25"/>
  <c r="R64" i="25"/>
  <c r="R59" i="25"/>
  <c r="R69" i="25"/>
  <c r="R56" i="25"/>
  <c r="R51" i="25"/>
  <c r="R44" i="25"/>
  <c r="R57" i="25"/>
  <c r="R52" i="25"/>
  <c r="R45" i="25"/>
  <c r="R61" i="25"/>
  <c r="R53" i="25"/>
  <c r="R46" i="25"/>
  <c r="R41" i="25"/>
  <c r="R39" i="25"/>
  <c r="R35" i="25"/>
  <c r="R31" i="25"/>
  <c r="R43" i="25"/>
  <c r="R40" i="25"/>
  <c r="R33" i="25"/>
  <c r="R38" i="25"/>
  <c r="R34" i="25"/>
  <c r="R26" i="25"/>
  <c r="R50" i="25"/>
  <c r="R42" i="25"/>
  <c r="R27" i="25"/>
  <c r="R23" i="25"/>
  <c r="R55" i="25"/>
  <c r="R32" i="25"/>
  <c r="R30" i="25"/>
  <c r="R28" i="25"/>
  <c r="R24" i="25"/>
  <c r="R22" i="25"/>
  <c r="R21" i="25"/>
  <c r="R18" i="25"/>
  <c r="R14" i="25"/>
  <c r="R9" i="25"/>
  <c r="R7" i="25"/>
  <c r="R17" i="25"/>
  <c r="R19" i="25"/>
  <c r="R15" i="25"/>
  <c r="R25" i="25"/>
  <c r="R20" i="25"/>
  <c r="R16" i="25"/>
  <c r="R11" i="25"/>
  <c r="R29" i="25"/>
  <c r="R13" i="25"/>
  <c r="Y4" i="25" l="1"/>
  <c r="Y75" i="25"/>
  <c r="Z5" i="25"/>
  <c r="Y6" i="25"/>
  <c r="S64" i="25"/>
  <c r="S65" i="25"/>
  <c r="S69" i="25"/>
  <c r="S68" i="25"/>
  <c r="S67" i="25"/>
  <c r="S66" i="25"/>
  <c r="S63" i="25"/>
  <c r="S61" i="25"/>
  <c r="S59" i="25"/>
  <c r="S55" i="25"/>
  <c r="S56" i="25"/>
  <c r="S62" i="25"/>
  <c r="S57" i="25"/>
  <c r="S60" i="25"/>
  <c r="S58" i="25"/>
  <c r="S52" i="25"/>
  <c r="S45" i="25"/>
  <c r="S41" i="25"/>
  <c r="S53" i="25"/>
  <c r="S46" i="25"/>
  <c r="S54" i="25"/>
  <c r="S50" i="25"/>
  <c r="S43" i="25"/>
  <c r="S40" i="25"/>
  <c r="S32" i="25"/>
  <c r="S33" i="25"/>
  <c r="S51" i="25"/>
  <c r="S44" i="25"/>
  <c r="S42" i="25"/>
  <c r="S38" i="25"/>
  <c r="S34" i="25"/>
  <c r="S27" i="25"/>
  <c r="S23" i="25"/>
  <c r="S21" i="25"/>
  <c r="S31" i="25"/>
  <c r="S30" i="25"/>
  <c r="S28" i="25"/>
  <c r="S24" i="25"/>
  <c r="S29" i="25"/>
  <c r="S25" i="25"/>
  <c r="S39" i="25"/>
  <c r="S22" i="25"/>
  <c r="S19" i="25"/>
  <c r="S15" i="25"/>
  <c r="S10" i="25"/>
  <c r="S7" i="25"/>
  <c r="S20" i="25"/>
  <c r="S16" i="25"/>
  <c r="S11" i="25"/>
  <c r="S14" i="25"/>
  <c r="S35" i="25"/>
  <c r="S26" i="25"/>
  <c r="S17" i="25"/>
  <c r="S13" i="25"/>
  <c r="S18" i="25"/>
  <c r="T10" i="25"/>
  <c r="S9" i="25"/>
  <c r="Z75" i="25" l="1"/>
  <c r="Z4" i="25"/>
  <c r="AA5" i="25"/>
  <c r="Z6" i="25"/>
  <c r="T65" i="25"/>
  <c r="T69" i="25"/>
  <c r="T68" i="25"/>
  <c r="T67" i="25"/>
  <c r="T66" i="25"/>
  <c r="T60" i="25"/>
  <c r="T61" i="25"/>
  <c r="T64" i="25"/>
  <c r="T62" i="25"/>
  <c r="T56" i="25"/>
  <c r="T63" i="25"/>
  <c r="T57" i="25"/>
  <c r="T58" i="25"/>
  <c r="T54" i="25"/>
  <c r="T53" i="25"/>
  <c r="T46" i="25"/>
  <c r="T42" i="25"/>
  <c r="T50" i="25"/>
  <c r="T55" i="25"/>
  <c r="T51" i="25"/>
  <c r="T44" i="25"/>
  <c r="T43" i="25"/>
  <c r="T33" i="25"/>
  <c r="T52" i="25"/>
  <c r="T45" i="25"/>
  <c r="T38" i="25"/>
  <c r="T34" i="25"/>
  <c r="T39" i="25"/>
  <c r="T35" i="25"/>
  <c r="T31" i="25"/>
  <c r="T30" i="25"/>
  <c r="T28" i="25"/>
  <c r="T24" i="25"/>
  <c r="T22" i="25"/>
  <c r="T59" i="25"/>
  <c r="T32" i="25"/>
  <c r="T29" i="25"/>
  <c r="T25" i="25"/>
  <c r="T41" i="25"/>
  <c r="T40" i="25"/>
  <c r="T26" i="25"/>
  <c r="T20" i="25"/>
  <c r="T16" i="25"/>
  <c r="T11" i="25"/>
  <c r="T15" i="25"/>
  <c r="T27" i="25"/>
  <c r="T23" i="25"/>
  <c r="T17" i="25"/>
  <c r="T13" i="25"/>
  <c r="T21" i="25"/>
  <c r="T18" i="25"/>
  <c r="T14" i="25"/>
  <c r="T9" i="25"/>
  <c r="U10" i="25"/>
  <c r="T19" i="25"/>
  <c r="T7" i="25"/>
  <c r="AA4" i="25" l="1"/>
  <c r="AA75" i="25"/>
  <c r="AB5" i="25"/>
  <c r="AA6" i="25"/>
  <c r="U69" i="25"/>
  <c r="U68" i="25"/>
  <c r="U67" i="25"/>
  <c r="U66" i="25"/>
  <c r="U64" i="25"/>
  <c r="U61" i="25"/>
  <c r="U62" i="25"/>
  <c r="U65" i="25"/>
  <c r="U63" i="25"/>
  <c r="U57" i="25"/>
  <c r="U58" i="25"/>
  <c r="U60" i="25"/>
  <c r="U59" i="25"/>
  <c r="U55" i="25"/>
  <c r="U50" i="25"/>
  <c r="U43" i="25"/>
  <c r="U54" i="25"/>
  <c r="U51" i="25"/>
  <c r="U44" i="25"/>
  <c r="U56" i="25"/>
  <c r="U52" i="25"/>
  <c r="U45" i="25"/>
  <c r="U53" i="25"/>
  <c r="U46" i="25"/>
  <c r="U38" i="25"/>
  <c r="U34" i="25"/>
  <c r="U30" i="25"/>
  <c r="U42" i="25"/>
  <c r="U39" i="25"/>
  <c r="U35" i="25"/>
  <c r="U41" i="25"/>
  <c r="U40" i="25"/>
  <c r="U32" i="25"/>
  <c r="U31" i="25"/>
  <c r="U29" i="25"/>
  <c r="U25" i="25"/>
  <c r="U33" i="25"/>
  <c r="U26" i="25"/>
  <c r="U27" i="25"/>
  <c r="U23" i="25"/>
  <c r="U28" i="25"/>
  <c r="U24" i="25"/>
  <c r="U17" i="25"/>
  <c r="U13" i="25"/>
  <c r="U9" i="25"/>
  <c r="V10" i="25"/>
  <c r="U16" i="25"/>
  <c r="U18" i="25"/>
  <c r="U14" i="25"/>
  <c r="U22" i="25"/>
  <c r="U21" i="25"/>
  <c r="U19" i="25"/>
  <c r="U15" i="25"/>
  <c r="U7" i="25"/>
  <c r="U20" i="25"/>
  <c r="U11" i="25"/>
  <c r="AB4" i="25" l="1"/>
  <c r="AB75" i="25"/>
  <c r="AC5" i="25"/>
  <c r="AB6" i="25"/>
  <c r="V65" i="25"/>
  <c r="V68" i="25"/>
  <c r="V66" i="25"/>
  <c r="V62" i="25"/>
  <c r="V64" i="25"/>
  <c r="V63" i="25"/>
  <c r="V69" i="25"/>
  <c r="V67" i="25"/>
  <c r="V58" i="25"/>
  <c r="V54" i="25"/>
  <c r="V60" i="25"/>
  <c r="V59" i="25"/>
  <c r="V61" i="25"/>
  <c r="V56" i="25"/>
  <c r="V57" i="25"/>
  <c r="V51" i="25"/>
  <c r="V44" i="25"/>
  <c r="V55" i="25"/>
  <c r="V52" i="25"/>
  <c r="V45" i="25"/>
  <c r="V53" i="25"/>
  <c r="V46" i="25"/>
  <c r="V42" i="25"/>
  <c r="V39" i="25"/>
  <c r="V35" i="25"/>
  <c r="V31" i="25"/>
  <c r="V41" i="25"/>
  <c r="V40" i="25"/>
  <c r="V50" i="25"/>
  <c r="V33" i="25"/>
  <c r="V32" i="25"/>
  <c r="V26" i="25"/>
  <c r="V43" i="25"/>
  <c r="V27" i="25"/>
  <c r="V23" i="25"/>
  <c r="V28" i="25"/>
  <c r="V24" i="25"/>
  <c r="V22" i="25"/>
  <c r="V34" i="25"/>
  <c r="V18" i="25"/>
  <c r="V14" i="25"/>
  <c r="V9" i="25"/>
  <c r="V7" i="25"/>
  <c r="V13" i="25"/>
  <c r="V21" i="25"/>
  <c r="V19" i="25"/>
  <c r="V15" i="25"/>
  <c r="V17" i="25"/>
  <c r="V38" i="25"/>
  <c r="V30" i="25"/>
  <c r="V29" i="25"/>
  <c r="V25" i="25"/>
  <c r="V20" i="25"/>
  <c r="V16" i="25"/>
  <c r="V11" i="25"/>
  <c r="AC75" i="25" l="1"/>
  <c r="AC4" i="25"/>
  <c r="AD5" i="25"/>
  <c r="AC6" i="25"/>
  <c r="W64" i="25"/>
  <c r="W65" i="25"/>
  <c r="W69" i="25"/>
  <c r="W68" i="25"/>
  <c r="W67" i="25"/>
  <c r="W66" i="25"/>
  <c r="W63" i="25"/>
  <c r="W61" i="25"/>
  <c r="W60" i="25"/>
  <c r="W59" i="25"/>
  <c r="W55" i="25"/>
  <c r="W62" i="25"/>
  <c r="W56" i="25"/>
  <c r="W57" i="25"/>
  <c r="W54" i="25"/>
  <c r="W52" i="25"/>
  <c r="W45" i="25"/>
  <c r="W41" i="25"/>
  <c r="W53" i="25"/>
  <c r="W46" i="25"/>
  <c r="W50" i="25"/>
  <c r="W43" i="25"/>
  <c r="W40" i="25"/>
  <c r="W32" i="25"/>
  <c r="W58" i="25"/>
  <c r="W51" i="25"/>
  <c r="W44" i="25"/>
  <c r="W33" i="25"/>
  <c r="W38" i="25"/>
  <c r="W34" i="25"/>
  <c r="W42" i="25"/>
  <c r="W27" i="25"/>
  <c r="W23" i="25"/>
  <c r="W21" i="25"/>
  <c r="W28" i="25"/>
  <c r="W24" i="25"/>
  <c r="W39" i="25"/>
  <c r="W35" i="25"/>
  <c r="W30" i="25"/>
  <c r="W29" i="25"/>
  <c r="W25" i="25"/>
  <c r="W19" i="25"/>
  <c r="W15" i="25"/>
  <c r="W10" i="25"/>
  <c r="W7" i="25"/>
  <c r="W14" i="25"/>
  <c r="W26" i="25"/>
  <c r="W20" i="25"/>
  <c r="W16" i="25"/>
  <c r="W11" i="25"/>
  <c r="W18" i="25"/>
  <c r="W31" i="25"/>
  <c r="W22" i="25"/>
  <c r="W17" i="25"/>
  <c r="W13" i="25"/>
  <c r="W9" i="25"/>
  <c r="AD4" i="25" l="1"/>
  <c r="AD75" i="25"/>
  <c r="AE5" i="25"/>
  <c r="AD6" i="25"/>
  <c r="X65" i="25"/>
  <c r="X69" i="25"/>
  <c r="X68" i="25"/>
  <c r="X67" i="25"/>
  <c r="X66" i="25"/>
  <c r="X64" i="25"/>
  <c r="X60" i="25"/>
  <c r="X61" i="25"/>
  <c r="X62" i="25"/>
  <c r="X63" i="25"/>
  <c r="X56" i="25"/>
  <c r="X57" i="25"/>
  <c r="X58" i="25"/>
  <c r="X54" i="25"/>
  <c r="X55" i="25"/>
  <c r="X53" i="25"/>
  <c r="X46" i="25"/>
  <c r="X42" i="25"/>
  <c r="X50" i="25"/>
  <c r="X59" i="25"/>
  <c r="X51" i="25"/>
  <c r="X44" i="25"/>
  <c r="X52" i="25"/>
  <c r="X45" i="25"/>
  <c r="X41" i="25"/>
  <c r="X33" i="25"/>
  <c r="X38" i="25"/>
  <c r="X34" i="25"/>
  <c r="X43" i="25"/>
  <c r="X39" i="25"/>
  <c r="X35" i="25"/>
  <c r="X31" i="25"/>
  <c r="X28" i="25"/>
  <c r="X24" i="25"/>
  <c r="X22" i="25"/>
  <c r="X40" i="25"/>
  <c r="X30" i="25"/>
  <c r="X29" i="25"/>
  <c r="X25" i="25"/>
  <c r="X26" i="25"/>
  <c r="X32" i="25"/>
  <c r="X27" i="25"/>
  <c r="X23" i="25"/>
  <c r="X21" i="25"/>
  <c r="X20" i="25"/>
  <c r="X16" i="25"/>
  <c r="X11" i="25"/>
  <c r="X17" i="25"/>
  <c r="X13" i="25"/>
  <c r="X19" i="25"/>
  <c r="X15" i="25"/>
  <c r="X18" i="25"/>
  <c r="X14" i="25"/>
  <c r="X9" i="25"/>
  <c r="X10" i="25"/>
  <c r="X7" i="25"/>
  <c r="AE4" i="25" l="1"/>
  <c r="AE75" i="25"/>
  <c r="AF5" i="25"/>
  <c r="AE6" i="25"/>
  <c r="Y69" i="25"/>
  <c r="Y68" i="25"/>
  <c r="Y67" i="25"/>
  <c r="Y66" i="25"/>
  <c r="Y64" i="25"/>
  <c r="Y61" i="25"/>
  <c r="Y65" i="25"/>
  <c r="Y62" i="25"/>
  <c r="Y63" i="25"/>
  <c r="Y57" i="25"/>
  <c r="Y58" i="25"/>
  <c r="Y59" i="25"/>
  <c r="Y55" i="25"/>
  <c r="Y50" i="25"/>
  <c r="Y43" i="25"/>
  <c r="Y56" i="25"/>
  <c r="Y51" i="25"/>
  <c r="Y44" i="25"/>
  <c r="Y52" i="25"/>
  <c r="Y45" i="25"/>
  <c r="Y38" i="25"/>
  <c r="Y34" i="25"/>
  <c r="Y30" i="25"/>
  <c r="Y60" i="25"/>
  <c r="Y54" i="25"/>
  <c r="Y39" i="25"/>
  <c r="Y35" i="25"/>
  <c r="Y42" i="25"/>
  <c r="Y40" i="25"/>
  <c r="Y32" i="25"/>
  <c r="Y33" i="25"/>
  <c r="Y29" i="25"/>
  <c r="Y25" i="25"/>
  <c r="Y53" i="25"/>
  <c r="Y41" i="25"/>
  <c r="Y26" i="25"/>
  <c r="Y31" i="25"/>
  <c r="Y27" i="25"/>
  <c r="Y23" i="25"/>
  <c r="Y46" i="25"/>
  <c r="Y17" i="25"/>
  <c r="Y13" i="25"/>
  <c r="Y28" i="25"/>
  <c r="Y24" i="25"/>
  <c r="Y21" i="25"/>
  <c r="Y22" i="25"/>
  <c r="Y18" i="25"/>
  <c r="Y14" i="25"/>
  <c r="Y9" i="25"/>
  <c r="Y20" i="25"/>
  <c r="Y19" i="25"/>
  <c r="Y15" i="25"/>
  <c r="Y10" i="25"/>
  <c r="Y7" i="25"/>
  <c r="Y16" i="25"/>
  <c r="Y11" i="25"/>
  <c r="AF75" i="25" l="1"/>
  <c r="AF4" i="25"/>
  <c r="AG5" i="25"/>
  <c r="AF6" i="25"/>
  <c r="Z65" i="25"/>
  <c r="Z62" i="25"/>
  <c r="Z69" i="25"/>
  <c r="Z67" i="25"/>
  <c r="Z63" i="25"/>
  <c r="Z66" i="25"/>
  <c r="Z64" i="25"/>
  <c r="Z58" i="25"/>
  <c r="Z54" i="25"/>
  <c r="Z68" i="25"/>
  <c r="Z61" i="25"/>
  <c r="Z59" i="25"/>
  <c r="Z60" i="25"/>
  <c r="Z56" i="25"/>
  <c r="Z51" i="25"/>
  <c r="Z44" i="25"/>
  <c r="Z52" i="25"/>
  <c r="Z45" i="25"/>
  <c r="Z53" i="25"/>
  <c r="Z46" i="25"/>
  <c r="Z39" i="25"/>
  <c r="Z35" i="25"/>
  <c r="Z31" i="25"/>
  <c r="Z50" i="25"/>
  <c r="Z43" i="25"/>
  <c r="Z42" i="25"/>
  <c r="Z40" i="25"/>
  <c r="Z55" i="25"/>
  <c r="Z41" i="25"/>
  <c r="Z33" i="25"/>
  <c r="Z30" i="25"/>
  <c r="Z26" i="25"/>
  <c r="Z57" i="25"/>
  <c r="Z27" i="25"/>
  <c r="Z23" i="25"/>
  <c r="Z38" i="25"/>
  <c r="Z34" i="25"/>
  <c r="Z32" i="25"/>
  <c r="Z28" i="25"/>
  <c r="Z24" i="25"/>
  <c r="Z22" i="25"/>
  <c r="Z18" i="25"/>
  <c r="Z14" i="25"/>
  <c r="Z9" i="25"/>
  <c r="Z7" i="25"/>
  <c r="Z29" i="25"/>
  <c r="Z25" i="25"/>
  <c r="Z19" i="25"/>
  <c r="Z15" i="25"/>
  <c r="Z10" i="25"/>
  <c r="Z21" i="25"/>
  <c r="Z20" i="25"/>
  <c r="Z16" i="25"/>
  <c r="Z11" i="25"/>
  <c r="Z17" i="25"/>
  <c r="Z13" i="25"/>
  <c r="AG75" i="25" l="1"/>
  <c r="AG4" i="25"/>
  <c r="AH5" i="25"/>
  <c r="AG6" i="25"/>
  <c r="AA64" i="25"/>
  <c r="AA65" i="25"/>
  <c r="AA69" i="25"/>
  <c r="AA68" i="25"/>
  <c r="AA67" i="25"/>
  <c r="AA66" i="25"/>
  <c r="AA63" i="25"/>
  <c r="AA61" i="25"/>
  <c r="AA62" i="25"/>
  <c r="AA59" i="25"/>
  <c r="AA55" i="25"/>
  <c r="AA60" i="25"/>
  <c r="AA56" i="25"/>
  <c r="AA57" i="25"/>
  <c r="AA52" i="25"/>
  <c r="AA45" i="25"/>
  <c r="AA41" i="25"/>
  <c r="AA53" i="25"/>
  <c r="AA46" i="25"/>
  <c r="AA58" i="25"/>
  <c r="AA54" i="25"/>
  <c r="AA50" i="25"/>
  <c r="AA43" i="25"/>
  <c r="AA51" i="25"/>
  <c r="AA44" i="25"/>
  <c r="AA42" i="25"/>
  <c r="AA40" i="25"/>
  <c r="AA32" i="25"/>
  <c r="AA33" i="25"/>
  <c r="AA38" i="25"/>
  <c r="AA34" i="25"/>
  <c r="AA27" i="25"/>
  <c r="AA23" i="25"/>
  <c r="AA21" i="25"/>
  <c r="AA39" i="25"/>
  <c r="AA35" i="25"/>
  <c r="AA31" i="25"/>
  <c r="AA28" i="25"/>
  <c r="AA24" i="25"/>
  <c r="AA29" i="25"/>
  <c r="AA25" i="25"/>
  <c r="AA26" i="25"/>
  <c r="AA22" i="25"/>
  <c r="AA19" i="25"/>
  <c r="AA15" i="25"/>
  <c r="AA10" i="25"/>
  <c r="AA7" i="25"/>
  <c r="AA18" i="25"/>
  <c r="AA30" i="25"/>
  <c r="AA20" i="25"/>
  <c r="AA16" i="25"/>
  <c r="AA11" i="25"/>
  <c r="AA17" i="25"/>
  <c r="AA13" i="25"/>
  <c r="AA14" i="25"/>
  <c r="AA9" i="25"/>
  <c r="AH75" i="25" l="1"/>
  <c r="AH4" i="25"/>
  <c r="AI5" i="25"/>
  <c r="AH6" i="25"/>
  <c r="AB65" i="25"/>
  <c r="AB69" i="25"/>
  <c r="AB68" i="25"/>
  <c r="AB67" i="25"/>
  <c r="AB66" i="25"/>
  <c r="AB60" i="25"/>
  <c r="AB61" i="25"/>
  <c r="AB64" i="25"/>
  <c r="AB62" i="25"/>
  <c r="AB56" i="25"/>
  <c r="AB57" i="25"/>
  <c r="AB58" i="25"/>
  <c r="AB54" i="25"/>
  <c r="AB63" i="25"/>
  <c r="AB53" i="25"/>
  <c r="AB46" i="25"/>
  <c r="AB42" i="25"/>
  <c r="AB59" i="25"/>
  <c r="AB50" i="25"/>
  <c r="AB55" i="25"/>
  <c r="AB51" i="25"/>
  <c r="AB44" i="25"/>
  <c r="AB43" i="25"/>
  <c r="AB33" i="25"/>
  <c r="AB41" i="25"/>
  <c r="AB38" i="25"/>
  <c r="AB34" i="25"/>
  <c r="AB39" i="25"/>
  <c r="AB35" i="25"/>
  <c r="AB31" i="25"/>
  <c r="AB40" i="25"/>
  <c r="AB28" i="25"/>
  <c r="AB24" i="25"/>
  <c r="AB22" i="25"/>
  <c r="AB45" i="25"/>
  <c r="AB32" i="25"/>
  <c r="AB29" i="25"/>
  <c r="AB25" i="25"/>
  <c r="AB30" i="25"/>
  <c r="AB26" i="25"/>
  <c r="AB52" i="25"/>
  <c r="AB20" i="25"/>
  <c r="AB16" i="25"/>
  <c r="AB11" i="25"/>
  <c r="AB23" i="25"/>
  <c r="AB19" i="25"/>
  <c r="AB21" i="25"/>
  <c r="AB17" i="25"/>
  <c r="AB13" i="25"/>
  <c r="AB18" i="25"/>
  <c r="AB14" i="25"/>
  <c r="AB9" i="25"/>
  <c r="AB27" i="25"/>
  <c r="AB15" i="25"/>
  <c r="AB10" i="25"/>
  <c r="AB7" i="25"/>
  <c r="AI75" i="25" l="1"/>
  <c r="AI4" i="25"/>
  <c r="AJ5" i="25"/>
  <c r="AI6" i="25"/>
  <c r="AC69" i="25"/>
  <c r="AC68" i="25"/>
  <c r="AC67" i="25"/>
  <c r="AC66" i="25"/>
  <c r="AC64" i="25"/>
  <c r="AC65" i="25"/>
  <c r="AC61" i="25"/>
  <c r="AC62" i="25"/>
  <c r="AC63" i="25"/>
  <c r="AC60" i="25"/>
  <c r="AC57" i="25"/>
  <c r="AC58" i="25"/>
  <c r="AC59" i="25"/>
  <c r="AC55" i="25"/>
  <c r="AC56" i="25"/>
  <c r="AC50" i="25"/>
  <c r="AC43" i="25"/>
  <c r="AC54" i="25"/>
  <c r="AC51" i="25"/>
  <c r="AC44" i="25"/>
  <c r="AC52" i="25"/>
  <c r="AC45" i="25"/>
  <c r="AC41" i="25"/>
  <c r="AC38" i="25"/>
  <c r="AC34" i="25"/>
  <c r="AC30" i="25"/>
  <c r="AC39" i="25"/>
  <c r="AC35" i="25"/>
  <c r="AC53" i="25"/>
  <c r="AC46" i="25"/>
  <c r="AC40" i="25"/>
  <c r="AC32" i="25"/>
  <c r="AC31" i="25"/>
  <c r="AC29" i="25"/>
  <c r="AC25" i="25"/>
  <c r="AC26" i="25"/>
  <c r="AC27" i="25"/>
  <c r="AC23" i="25"/>
  <c r="AC21" i="25"/>
  <c r="AC17" i="25"/>
  <c r="AC13" i="25"/>
  <c r="AC22" i="25"/>
  <c r="AC20" i="25"/>
  <c r="AC42" i="25"/>
  <c r="AC18" i="25"/>
  <c r="AC14" i="25"/>
  <c r="AC9" i="25"/>
  <c r="AC16" i="25"/>
  <c r="AC33" i="25"/>
  <c r="AC28" i="25"/>
  <c r="AC24" i="25"/>
  <c r="AC19" i="25"/>
  <c r="AC15" i="25"/>
  <c r="AC10" i="25"/>
  <c r="AC7" i="25"/>
  <c r="AC11" i="25"/>
  <c r="AJ75" i="25" l="1"/>
  <c r="AJ4" i="25"/>
  <c r="AK5" i="25"/>
  <c r="AJ6" i="25"/>
  <c r="AD65" i="25"/>
  <c r="AD69" i="25"/>
  <c r="AD67" i="25"/>
  <c r="AD62" i="25"/>
  <c r="AD64" i="25"/>
  <c r="AD63" i="25"/>
  <c r="AD68" i="25"/>
  <c r="AD66" i="25"/>
  <c r="AD61" i="25"/>
  <c r="AD58" i="25"/>
  <c r="AD54" i="25"/>
  <c r="AD59" i="25"/>
  <c r="AD56" i="25"/>
  <c r="AD51" i="25"/>
  <c r="AD44" i="25"/>
  <c r="AD55" i="25"/>
  <c r="AD52" i="25"/>
  <c r="AD45" i="25"/>
  <c r="AD60" i="25"/>
  <c r="AD57" i="25"/>
  <c r="AD53" i="25"/>
  <c r="AD46" i="25"/>
  <c r="AD50" i="25"/>
  <c r="AD39" i="25"/>
  <c r="AD35" i="25"/>
  <c r="AD31" i="25"/>
  <c r="AD40" i="25"/>
  <c r="AD42" i="25"/>
  <c r="AD33" i="25"/>
  <c r="AD43" i="25"/>
  <c r="AD41" i="25"/>
  <c r="AD32" i="25"/>
  <c r="AD26" i="25"/>
  <c r="AD38" i="25"/>
  <c r="AD34" i="25"/>
  <c r="AD30" i="25"/>
  <c r="AD27" i="25"/>
  <c r="AD23" i="25"/>
  <c r="AD28" i="25"/>
  <c r="AD24" i="25"/>
  <c r="AD22" i="25"/>
  <c r="AD29" i="25"/>
  <c r="AD25" i="25"/>
  <c r="AD18" i="25"/>
  <c r="AD14" i="25"/>
  <c r="AD9" i="25"/>
  <c r="AD13" i="25"/>
  <c r="AD19" i="25"/>
  <c r="AD15" i="25"/>
  <c r="AD10" i="25"/>
  <c r="AD7" i="25"/>
  <c r="AD17" i="25"/>
  <c r="AD20" i="25"/>
  <c r="AD16" i="25"/>
  <c r="AD11" i="25"/>
  <c r="AD21" i="25"/>
  <c r="AK75" i="25" l="1"/>
  <c r="AK4" i="25"/>
  <c r="AL5" i="25"/>
  <c r="AK6" i="25"/>
  <c r="AE64" i="25"/>
  <c r="AE65" i="25"/>
  <c r="AE69" i="25"/>
  <c r="AE68" i="25"/>
  <c r="AE67" i="25"/>
  <c r="AE66" i="25"/>
  <c r="AE63" i="25"/>
  <c r="AE61" i="25"/>
  <c r="AE59" i="25"/>
  <c r="AE55" i="25"/>
  <c r="AE56" i="25"/>
  <c r="AE60" i="25"/>
  <c r="AE57" i="25"/>
  <c r="AE54" i="25"/>
  <c r="AE52" i="25"/>
  <c r="AE45" i="25"/>
  <c r="AE41" i="25"/>
  <c r="AE58" i="25"/>
  <c r="AE53" i="25"/>
  <c r="AE46" i="25"/>
  <c r="AE50" i="25"/>
  <c r="AE43" i="25"/>
  <c r="AE40" i="25"/>
  <c r="AE32" i="25"/>
  <c r="AE62" i="25"/>
  <c r="AE42" i="25"/>
  <c r="AE33" i="25"/>
  <c r="AE38" i="25"/>
  <c r="AE34" i="25"/>
  <c r="AE44" i="25"/>
  <c r="AE39" i="25"/>
  <c r="AE35" i="25"/>
  <c r="AE30" i="25"/>
  <c r="AE27" i="25"/>
  <c r="AE23" i="25"/>
  <c r="AE21" i="25"/>
  <c r="AE28" i="25"/>
  <c r="AE24" i="25"/>
  <c r="AE51" i="25"/>
  <c r="AE29" i="25"/>
  <c r="AE25" i="25"/>
  <c r="AE19" i="25"/>
  <c r="AE15" i="25"/>
  <c r="AE10" i="25"/>
  <c r="AE7" i="25"/>
  <c r="AE26" i="25"/>
  <c r="AE31" i="25"/>
  <c r="AE20" i="25"/>
  <c r="AE16" i="25"/>
  <c r="AE11" i="25"/>
  <c r="AE14" i="25"/>
  <c r="AE22" i="25"/>
  <c r="AE17" i="25"/>
  <c r="AE13" i="25"/>
  <c r="AE18" i="25"/>
  <c r="AE9" i="25"/>
  <c r="AL75" i="25" l="1"/>
  <c r="AL4" i="25"/>
  <c r="AM5" i="25"/>
  <c r="AL6" i="25"/>
  <c r="AF65" i="25"/>
  <c r="AF69" i="25"/>
  <c r="AF68" i="25"/>
  <c r="AF67" i="25"/>
  <c r="AF66" i="25"/>
  <c r="AF64" i="25"/>
  <c r="AF60" i="25"/>
  <c r="AF61" i="25"/>
  <c r="AF62" i="25"/>
  <c r="AF56" i="25"/>
  <c r="AF57" i="25"/>
  <c r="AF63" i="25"/>
  <c r="AF58" i="25"/>
  <c r="AF54" i="25"/>
  <c r="AF59" i="25"/>
  <c r="AF55" i="25"/>
  <c r="AF53" i="25"/>
  <c r="AF46" i="25"/>
  <c r="AF42" i="25"/>
  <c r="AF50" i="25"/>
  <c r="AF51" i="25"/>
  <c r="AF44" i="25"/>
  <c r="AF33" i="25"/>
  <c r="AF38" i="25"/>
  <c r="AF34" i="25"/>
  <c r="AF52" i="25"/>
  <c r="AF45" i="25"/>
  <c r="AF43" i="25"/>
  <c r="AF41" i="25"/>
  <c r="AF39" i="25"/>
  <c r="AF35" i="25"/>
  <c r="AF31" i="25"/>
  <c r="AF28" i="25"/>
  <c r="AF24" i="25"/>
  <c r="AF22" i="25"/>
  <c r="AF29" i="25"/>
  <c r="AF25" i="25"/>
  <c r="AF26" i="25"/>
  <c r="AF30" i="25"/>
  <c r="AF20" i="25"/>
  <c r="AF16" i="25"/>
  <c r="AF11" i="25"/>
  <c r="AF32" i="25"/>
  <c r="AF15" i="25"/>
  <c r="AF40" i="25"/>
  <c r="AF17" i="25"/>
  <c r="AF13" i="25"/>
  <c r="AF27" i="25"/>
  <c r="AF23" i="25"/>
  <c r="AF21" i="25"/>
  <c r="AF18" i="25"/>
  <c r="AF14" i="25"/>
  <c r="AF9" i="25"/>
  <c r="AF19" i="25"/>
  <c r="AF10" i="25"/>
  <c r="AF7" i="25"/>
  <c r="AM75" i="25" l="1"/>
  <c r="AM4" i="25"/>
  <c r="AN5" i="25"/>
  <c r="AM6" i="25"/>
  <c r="AG69" i="25"/>
  <c r="AG68" i="25"/>
  <c r="AG67" i="25"/>
  <c r="AG66" i="25"/>
  <c r="AG64" i="25"/>
  <c r="AG61" i="25"/>
  <c r="AG62" i="25"/>
  <c r="AG63" i="25"/>
  <c r="AG57" i="25"/>
  <c r="AG60" i="25"/>
  <c r="AG58" i="25"/>
  <c r="AG59" i="25"/>
  <c r="AG55" i="25"/>
  <c r="AG50" i="25"/>
  <c r="AG43" i="25"/>
  <c r="AG51" i="25"/>
  <c r="AG44" i="25"/>
  <c r="AG65" i="25"/>
  <c r="AG52" i="25"/>
  <c r="AG45" i="25"/>
  <c r="AG54" i="25"/>
  <c r="AG42" i="25"/>
  <c r="AG38" i="25"/>
  <c r="AG34" i="25"/>
  <c r="AG30" i="25"/>
  <c r="AG53" i="25"/>
  <c r="AG46" i="25"/>
  <c r="AG41" i="25"/>
  <c r="AG39" i="25"/>
  <c r="AG35" i="25"/>
  <c r="AG56" i="25"/>
  <c r="AG40" i="25"/>
  <c r="AG32" i="25"/>
  <c r="AG29" i="25"/>
  <c r="AG25" i="25"/>
  <c r="AG26" i="25"/>
  <c r="AG33" i="25"/>
  <c r="AG31" i="25"/>
  <c r="AG27" i="25"/>
  <c r="AG23" i="25"/>
  <c r="AG17" i="25"/>
  <c r="AG13" i="25"/>
  <c r="AG9" i="25"/>
  <c r="AG16" i="25"/>
  <c r="AG28" i="25"/>
  <c r="AG24" i="25"/>
  <c r="AG22" i="25"/>
  <c r="AG21" i="25"/>
  <c r="AG18" i="25"/>
  <c r="AG14" i="25"/>
  <c r="AG19" i="25"/>
  <c r="AG15" i="25"/>
  <c r="AG10" i="25"/>
  <c r="AG7" i="25"/>
  <c r="AG20" i="25"/>
  <c r="AG11" i="25"/>
  <c r="AN75" i="25" l="1"/>
  <c r="AN4" i="25"/>
  <c r="AO5" i="25"/>
  <c r="AN6" i="25"/>
  <c r="AH65" i="25"/>
  <c r="AH62" i="25"/>
  <c r="AH68" i="25"/>
  <c r="AH66" i="25"/>
  <c r="AH63" i="25"/>
  <c r="AH60" i="25"/>
  <c r="AH67" i="25"/>
  <c r="AH58" i="25"/>
  <c r="AH54" i="25"/>
  <c r="AH69" i="25"/>
  <c r="AH59" i="25"/>
  <c r="AH56" i="25"/>
  <c r="AH51" i="25"/>
  <c r="AH44" i="25"/>
  <c r="AH61" i="25"/>
  <c r="AH57" i="25"/>
  <c r="AH52" i="25"/>
  <c r="AH45" i="25"/>
  <c r="AH64" i="25"/>
  <c r="AH53" i="25"/>
  <c r="AH46" i="25"/>
  <c r="AH41" i="25"/>
  <c r="AH39" i="25"/>
  <c r="AH35" i="25"/>
  <c r="AH31" i="25"/>
  <c r="AH55" i="25"/>
  <c r="AH43" i="25"/>
  <c r="AH40" i="25"/>
  <c r="AH33" i="25"/>
  <c r="AH50" i="25"/>
  <c r="AH38" i="25"/>
  <c r="AH34" i="25"/>
  <c r="AH26" i="25"/>
  <c r="AH27" i="25"/>
  <c r="AH23" i="25"/>
  <c r="AH42" i="25"/>
  <c r="AH32" i="25"/>
  <c r="AH30" i="25"/>
  <c r="AH28" i="25"/>
  <c r="AH24" i="25"/>
  <c r="AH22" i="25"/>
  <c r="AH21" i="25"/>
  <c r="AH18" i="25"/>
  <c r="AH14" i="25"/>
  <c r="AH9" i="25"/>
  <c r="AH7" i="25"/>
  <c r="AH29" i="25"/>
  <c r="AH25" i="25"/>
  <c r="AH19" i="25"/>
  <c r="AH15" i="25"/>
  <c r="AH10" i="25"/>
  <c r="AH20" i="25"/>
  <c r="AH16" i="25"/>
  <c r="AH11" i="25"/>
  <c r="AH17" i="25"/>
  <c r="AH13" i="25"/>
  <c r="AO75" i="25" l="1"/>
  <c r="AO4" i="25"/>
  <c r="AP5" i="25"/>
  <c r="AO6" i="25"/>
  <c r="AI64" i="25"/>
  <c r="AI65" i="25"/>
  <c r="AI69" i="25"/>
  <c r="AI68" i="25"/>
  <c r="AI67" i="25"/>
  <c r="AI66" i="25"/>
  <c r="AI63" i="25"/>
  <c r="AI61" i="25"/>
  <c r="AI60" i="25"/>
  <c r="AI59" i="25"/>
  <c r="AI55" i="25"/>
  <c r="AI53" i="25"/>
  <c r="AI56" i="25"/>
  <c r="AI62" i="25"/>
  <c r="AI57" i="25"/>
  <c r="AI58" i="25"/>
  <c r="AI52" i="25"/>
  <c r="AI45" i="25"/>
  <c r="AI41" i="25"/>
  <c r="AI46" i="25"/>
  <c r="AI54" i="25"/>
  <c r="AI50" i="25"/>
  <c r="AI43" i="25"/>
  <c r="AI40" i="25"/>
  <c r="AI32" i="25"/>
  <c r="AI33" i="25"/>
  <c r="AI51" i="25"/>
  <c r="AI44" i="25"/>
  <c r="AI42" i="25"/>
  <c r="AI38" i="25"/>
  <c r="AI34" i="25"/>
  <c r="AI27" i="25"/>
  <c r="AI23" i="25"/>
  <c r="AI21" i="25"/>
  <c r="AI31" i="25"/>
  <c r="AI30" i="25"/>
  <c r="AI28" i="25"/>
  <c r="AI24" i="25"/>
  <c r="AI22" i="25"/>
  <c r="AI29" i="25"/>
  <c r="AI25" i="25"/>
  <c r="AI19" i="25"/>
  <c r="AI15" i="25"/>
  <c r="AI10" i="25"/>
  <c r="AI7" i="25"/>
  <c r="AI14" i="25"/>
  <c r="AI35" i="25"/>
  <c r="AI20" i="25"/>
  <c r="AI16" i="25"/>
  <c r="AI11" i="25"/>
  <c r="AI18" i="25"/>
  <c r="AI26" i="25"/>
  <c r="AI17" i="25"/>
  <c r="AI13" i="25"/>
  <c r="AI39" i="25"/>
  <c r="AI9" i="25"/>
  <c r="AP75" i="25" l="1"/>
  <c r="AP4" i="25"/>
  <c r="AQ5" i="25"/>
  <c r="AP6" i="25"/>
  <c r="AJ65" i="25"/>
  <c r="AJ69" i="25"/>
  <c r="AJ68" i="25"/>
  <c r="AJ67" i="25"/>
  <c r="AJ66" i="25"/>
  <c r="AJ60" i="25"/>
  <c r="AJ61" i="25"/>
  <c r="AJ64" i="25"/>
  <c r="AJ62" i="25"/>
  <c r="AJ56" i="25"/>
  <c r="AJ63" i="25"/>
  <c r="AJ57" i="25"/>
  <c r="AJ58" i="25"/>
  <c r="AJ54" i="25"/>
  <c r="AJ46" i="25"/>
  <c r="AJ42" i="25"/>
  <c r="AJ53" i="25"/>
  <c r="AJ50" i="25"/>
  <c r="AJ55" i="25"/>
  <c r="AJ51" i="25"/>
  <c r="AJ44" i="25"/>
  <c r="AJ43" i="25"/>
  <c r="AJ33" i="25"/>
  <c r="AJ52" i="25"/>
  <c r="AJ45" i="25"/>
  <c r="AJ38" i="25"/>
  <c r="AJ34" i="25"/>
  <c r="AJ59" i="25"/>
  <c r="AJ39" i="25"/>
  <c r="AJ35" i="25"/>
  <c r="AJ31" i="25"/>
  <c r="AJ30" i="25"/>
  <c r="AJ28" i="25"/>
  <c r="AJ24" i="25"/>
  <c r="AJ22" i="25"/>
  <c r="AJ32" i="25"/>
  <c r="AJ29" i="25"/>
  <c r="AJ25" i="25"/>
  <c r="AJ40" i="25"/>
  <c r="AJ26" i="25"/>
  <c r="AJ20" i="25"/>
  <c r="AJ16" i="25"/>
  <c r="AJ11" i="25"/>
  <c r="AJ21" i="25"/>
  <c r="AJ19" i="25"/>
  <c r="AJ27" i="25"/>
  <c r="AJ23" i="25"/>
  <c r="AJ17" i="25"/>
  <c r="AJ13" i="25"/>
  <c r="AJ15" i="25"/>
  <c r="AJ41" i="25"/>
  <c r="AJ18" i="25"/>
  <c r="AJ14" i="25"/>
  <c r="AJ9" i="25"/>
  <c r="AJ10" i="25"/>
  <c r="AJ7" i="25"/>
  <c r="AQ75" i="25" l="1"/>
  <c r="AQ4" i="25"/>
  <c r="AR5" i="25"/>
  <c r="AQ6" i="25"/>
  <c r="AK69" i="25"/>
  <c r="AK68" i="25"/>
  <c r="AK67" i="25"/>
  <c r="AK66" i="25"/>
  <c r="AK64" i="25"/>
  <c r="AK61" i="25"/>
  <c r="AK62" i="25"/>
  <c r="AK65" i="25"/>
  <c r="AK63" i="25"/>
  <c r="AK57" i="25"/>
  <c r="AK58" i="25"/>
  <c r="AK59" i="25"/>
  <c r="AK55" i="25"/>
  <c r="AK53" i="25"/>
  <c r="AK50" i="25"/>
  <c r="AK43" i="25"/>
  <c r="AK60" i="25"/>
  <c r="AK54" i="25"/>
  <c r="AK51" i="25"/>
  <c r="AK44" i="25"/>
  <c r="AK56" i="25"/>
  <c r="AK52" i="25"/>
  <c r="AK45" i="25"/>
  <c r="AK46" i="25"/>
  <c r="AK38" i="25"/>
  <c r="AK34" i="25"/>
  <c r="AK30" i="25"/>
  <c r="AK42" i="25"/>
  <c r="AK39" i="25"/>
  <c r="AK35" i="25"/>
  <c r="AK41" i="25"/>
  <c r="AK40" i="25"/>
  <c r="AK32" i="25"/>
  <c r="AK31" i="25"/>
  <c r="AK29" i="25"/>
  <c r="AK25" i="25"/>
  <c r="AK33" i="25"/>
  <c r="AK26" i="25"/>
  <c r="AK27" i="25"/>
  <c r="AK23" i="25"/>
  <c r="AK28" i="25"/>
  <c r="AK24" i="25"/>
  <c r="AK22" i="25"/>
  <c r="AK17" i="25"/>
  <c r="AK13" i="25"/>
  <c r="AK18" i="25"/>
  <c r="AK14" i="25"/>
  <c r="AK9" i="25"/>
  <c r="AK20" i="25"/>
  <c r="AK21" i="25"/>
  <c r="AK19" i="25"/>
  <c r="AK15" i="25"/>
  <c r="AK10" i="25"/>
  <c r="AK7" i="25"/>
  <c r="AK16" i="25"/>
  <c r="AK11" i="25"/>
  <c r="AR75" i="25" l="1"/>
  <c r="AR4" i="25"/>
  <c r="AS5" i="25"/>
  <c r="AR6" i="25"/>
  <c r="AL65" i="25"/>
  <c r="AL68" i="25"/>
  <c r="AL66" i="25"/>
  <c r="AL62" i="25"/>
  <c r="AL64" i="25"/>
  <c r="AL63" i="25"/>
  <c r="AL69" i="25"/>
  <c r="AL67" i="25"/>
  <c r="AL60" i="25"/>
  <c r="AL58" i="25"/>
  <c r="AL54" i="25"/>
  <c r="AL59" i="25"/>
  <c r="AL61" i="25"/>
  <c r="AL56" i="25"/>
  <c r="AL57" i="25"/>
  <c r="AL51" i="25"/>
  <c r="AL44" i="25"/>
  <c r="AL55" i="25"/>
  <c r="AL52" i="25"/>
  <c r="AL45" i="25"/>
  <c r="AL46" i="25"/>
  <c r="AL53" i="25"/>
  <c r="AL42" i="25"/>
  <c r="AL39" i="25"/>
  <c r="AL35" i="25"/>
  <c r="AL31" i="25"/>
  <c r="AL41" i="25"/>
  <c r="AL40" i="25"/>
  <c r="AL50" i="25"/>
  <c r="AL33" i="25"/>
  <c r="AL32" i="25"/>
  <c r="AL26" i="25"/>
  <c r="AL27" i="25"/>
  <c r="AL23" i="25"/>
  <c r="AL28" i="25"/>
  <c r="AL24" i="25"/>
  <c r="AL22" i="25"/>
  <c r="AL43" i="25"/>
  <c r="AL18" i="25"/>
  <c r="AL14" i="25"/>
  <c r="AL9" i="25"/>
  <c r="AL7" i="25"/>
  <c r="AL13" i="25"/>
  <c r="AL38" i="25"/>
  <c r="AL21" i="25"/>
  <c r="AL19" i="25"/>
  <c r="AL15" i="25"/>
  <c r="AL10" i="25"/>
  <c r="AL34" i="25"/>
  <c r="AL17" i="25"/>
  <c r="AL29" i="25"/>
  <c r="AL25" i="25"/>
  <c r="AL20" i="25"/>
  <c r="AL16" i="25"/>
  <c r="AL11" i="25"/>
  <c r="AL30" i="25"/>
  <c r="AS75" i="25" l="1"/>
  <c r="AS4" i="25"/>
  <c r="AT5" i="25"/>
  <c r="AS6" i="25"/>
  <c r="AM64" i="25"/>
  <c r="AM65" i="25"/>
  <c r="AM69" i="25"/>
  <c r="AM68" i="25"/>
  <c r="AM67" i="25"/>
  <c r="AM66" i="25"/>
  <c r="AM63" i="25"/>
  <c r="AM61" i="25"/>
  <c r="AM59" i="25"/>
  <c r="AM55" i="25"/>
  <c r="AM53" i="25"/>
  <c r="AM62" i="25"/>
  <c r="AM56" i="25"/>
  <c r="AM60" i="25"/>
  <c r="AM57" i="25"/>
  <c r="AM54" i="25"/>
  <c r="AM52" i="25"/>
  <c r="AM45" i="25"/>
  <c r="AM41" i="25"/>
  <c r="AM46" i="25"/>
  <c r="AM50" i="25"/>
  <c r="AM43" i="25"/>
  <c r="AM58" i="25"/>
  <c r="AM40" i="25"/>
  <c r="AM32" i="25"/>
  <c r="AM51" i="25"/>
  <c r="AM44" i="25"/>
  <c r="AM33" i="25"/>
  <c r="AM38" i="25"/>
  <c r="AM34" i="25"/>
  <c r="AM27" i="25"/>
  <c r="AM23" i="25"/>
  <c r="AM21" i="25"/>
  <c r="AM42" i="25"/>
  <c r="AM28" i="25"/>
  <c r="AM24" i="25"/>
  <c r="AM22" i="25"/>
  <c r="AM39" i="25"/>
  <c r="AM35" i="25"/>
  <c r="AM30" i="25"/>
  <c r="AM29" i="25"/>
  <c r="AM25" i="25"/>
  <c r="AM31" i="25"/>
  <c r="AM19" i="25"/>
  <c r="AM15" i="25"/>
  <c r="AM10" i="25"/>
  <c r="AM7" i="25"/>
  <c r="AM18" i="25"/>
  <c r="AM14" i="25"/>
  <c r="AM26" i="25"/>
  <c r="AM20" i="25"/>
  <c r="AM16" i="25"/>
  <c r="AM11" i="25"/>
  <c r="AM17" i="25"/>
  <c r="AM13" i="25"/>
  <c r="AM9" i="25"/>
  <c r="AT75" i="25" l="1"/>
  <c r="AT4" i="25"/>
  <c r="AU5" i="25"/>
  <c r="AT6" i="25"/>
  <c r="AN65" i="25"/>
  <c r="AN69" i="25"/>
  <c r="AN68" i="25"/>
  <c r="AN67" i="25"/>
  <c r="AN66" i="25"/>
  <c r="AN64" i="25"/>
  <c r="AN60" i="25"/>
  <c r="AN61" i="25"/>
  <c r="AN62" i="25"/>
  <c r="AN63" i="25"/>
  <c r="AN56" i="25"/>
  <c r="AN57" i="25"/>
  <c r="AN58" i="25"/>
  <c r="AN54" i="25"/>
  <c r="AN55" i="25"/>
  <c r="AN46" i="25"/>
  <c r="AN42" i="25"/>
  <c r="AN50" i="25"/>
  <c r="AN59" i="25"/>
  <c r="AN53" i="25"/>
  <c r="AN51" i="25"/>
  <c r="AN44" i="25"/>
  <c r="AN52" i="25"/>
  <c r="AN45" i="25"/>
  <c r="AN41" i="25"/>
  <c r="AN33" i="25"/>
  <c r="AN38" i="25"/>
  <c r="AN34" i="25"/>
  <c r="AN43" i="25"/>
  <c r="AN39" i="25"/>
  <c r="AN35" i="25"/>
  <c r="AN31" i="25"/>
  <c r="AN28" i="25"/>
  <c r="AN24" i="25"/>
  <c r="AN22" i="25"/>
  <c r="AN40" i="25"/>
  <c r="AN30" i="25"/>
  <c r="AN29" i="25"/>
  <c r="AN25" i="25"/>
  <c r="AN26" i="25"/>
  <c r="AN27" i="25"/>
  <c r="AN23" i="25"/>
  <c r="AN21" i="25"/>
  <c r="AN20" i="25"/>
  <c r="AN16" i="25"/>
  <c r="AN11" i="25"/>
  <c r="AN17" i="25"/>
  <c r="AN13" i="25"/>
  <c r="AN19" i="25"/>
  <c r="AN32" i="25"/>
  <c r="AN18" i="25"/>
  <c r="AN14" i="25"/>
  <c r="AN9" i="25"/>
  <c r="AN15" i="25"/>
  <c r="AN10" i="25"/>
  <c r="AN7" i="25"/>
  <c r="AU75" i="25" l="1"/>
  <c r="AU4" i="25"/>
  <c r="AV5" i="25"/>
  <c r="AU6" i="25"/>
  <c r="AO69" i="25"/>
  <c r="AO68" i="25"/>
  <c r="AO67" i="25"/>
  <c r="AO66" i="25"/>
  <c r="AO64" i="25"/>
  <c r="AO61" i="25"/>
  <c r="AO65" i="25"/>
  <c r="AO62" i="25"/>
  <c r="AO63" i="25"/>
  <c r="AO57" i="25"/>
  <c r="AO60" i="25"/>
  <c r="AO58" i="25"/>
  <c r="AO59" i="25"/>
  <c r="AO55" i="25"/>
  <c r="AO50" i="25"/>
  <c r="AO43" i="25"/>
  <c r="AO56" i="25"/>
  <c r="AO53" i="25"/>
  <c r="AO51" i="25"/>
  <c r="AO44" i="25"/>
  <c r="AO52" i="25"/>
  <c r="AO45" i="25"/>
  <c r="AO38" i="25"/>
  <c r="AO34" i="25"/>
  <c r="AO30" i="25"/>
  <c r="AO39" i="25"/>
  <c r="AO35" i="25"/>
  <c r="AO42" i="25"/>
  <c r="AO40" i="25"/>
  <c r="AO32" i="25"/>
  <c r="AO33" i="25"/>
  <c r="AO29" i="25"/>
  <c r="AO25" i="25"/>
  <c r="AO26" i="25"/>
  <c r="AO54" i="25"/>
  <c r="AO46" i="25"/>
  <c r="AO41" i="25"/>
  <c r="AO31" i="25"/>
  <c r="AO27" i="25"/>
  <c r="AO23" i="25"/>
  <c r="AO17" i="25"/>
  <c r="AO13" i="25"/>
  <c r="AO22" i="25"/>
  <c r="AO20" i="25"/>
  <c r="AO18" i="25"/>
  <c r="AO14" i="25"/>
  <c r="AO9" i="25"/>
  <c r="AO24" i="25"/>
  <c r="AO21" i="25"/>
  <c r="AO16" i="25"/>
  <c r="AO19" i="25"/>
  <c r="AO15" i="25"/>
  <c r="AO10" i="25"/>
  <c r="AO7" i="25"/>
  <c r="AO28" i="25"/>
  <c r="AO11" i="25"/>
  <c r="AV75" i="25" l="1"/>
  <c r="AV4" i="25"/>
  <c r="AW5" i="25"/>
  <c r="AV6" i="25"/>
  <c r="AP65" i="25"/>
  <c r="AP62" i="25"/>
  <c r="AP69" i="25"/>
  <c r="AP67" i="25"/>
  <c r="AP63" i="25"/>
  <c r="AP60" i="25"/>
  <c r="AP68" i="25"/>
  <c r="AP58" i="25"/>
  <c r="AP54" i="25"/>
  <c r="AP61" i="25"/>
  <c r="AP59" i="25"/>
  <c r="AP64" i="25"/>
  <c r="AP56" i="25"/>
  <c r="AP53" i="25"/>
  <c r="AP51" i="25"/>
  <c r="AP44" i="25"/>
  <c r="AP52" i="25"/>
  <c r="AP45" i="25"/>
  <c r="AP66" i="25"/>
  <c r="AP46" i="25"/>
  <c r="AP55" i="25"/>
  <c r="AP39" i="25"/>
  <c r="AP35" i="25"/>
  <c r="AP31" i="25"/>
  <c r="AP50" i="25"/>
  <c r="AP43" i="25"/>
  <c r="AP42" i="25"/>
  <c r="AP40" i="25"/>
  <c r="AP57" i="25"/>
  <c r="AP41" i="25"/>
  <c r="AP33" i="25"/>
  <c r="AP30" i="25"/>
  <c r="AP26" i="25"/>
  <c r="AP27" i="25"/>
  <c r="AP23" i="25"/>
  <c r="AP38" i="25"/>
  <c r="AP34" i="25"/>
  <c r="AP32" i="25"/>
  <c r="AP28" i="25"/>
  <c r="AP24" i="25"/>
  <c r="AP22" i="25"/>
  <c r="AP18" i="25"/>
  <c r="AP14" i="25"/>
  <c r="AP9" i="25"/>
  <c r="AP7" i="25"/>
  <c r="AP29" i="25"/>
  <c r="AP25" i="25"/>
  <c r="AP19" i="25"/>
  <c r="AP15" i="25"/>
  <c r="AP10" i="25"/>
  <c r="AP17" i="25"/>
  <c r="AP21" i="25"/>
  <c r="AP20" i="25"/>
  <c r="AP16" i="25"/>
  <c r="AP11" i="25"/>
  <c r="AP13" i="25"/>
  <c r="AW75" i="25" l="1"/>
  <c r="AW4" i="25"/>
  <c r="AX5" i="25"/>
  <c r="AW6" i="25"/>
  <c r="AQ64" i="25"/>
  <c r="AQ65" i="25"/>
  <c r="AQ69" i="25"/>
  <c r="AQ68" i="25"/>
  <c r="AQ67" i="25"/>
  <c r="AQ66" i="25"/>
  <c r="AQ63" i="25"/>
  <c r="AQ61" i="25"/>
  <c r="AQ62" i="25"/>
  <c r="AQ60" i="25"/>
  <c r="AQ59" i="25"/>
  <c r="AQ55" i="25"/>
  <c r="AQ53" i="25"/>
  <c r="AQ56" i="25"/>
  <c r="AQ57" i="25"/>
  <c r="AQ52" i="25"/>
  <c r="AQ45" i="25"/>
  <c r="AQ41" i="25"/>
  <c r="AQ46" i="25"/>
  <c r="AQ58" i="25"/>
  <c r="AQ54" i="25"/>
  <c r="AQ50" i="25"/>
  <c r="AQ43" i="25"/>
  <c r="AQ51" i="25"/>
  <c r="AQ44" i="25"/>
  <c r="AQ42" i="25"/>
  <c r="AQ40" i="25"/>
  <c r="AQ32" i="25"/>
  <c r="AQ33" i="25"/>
  <c r="AQ38" i="25"/>
  <c r="AQ34" i="25"/>
  <c r="AQ27" i="25"/>
  <c r="AQ23" i="25"/>
  <c r="AQ21" i="25"/>
  <c r="AQ39" i="25"/>
  <c r="AQ35" i="25"/>
  <c r="AQ31" i="25"/>
  <c r="AQ28" i="25"/>
  <c r="AQ24" i="25"/>
  <c r="AQ22" i="25"/>
  <c r="AQ29" i="25"/>
  <c r="AQ25" i="25"/>
  <c r="AQ26" i="25"/>
  <c r="AQ19" i="25"/>
  <c r="AQ15" i="25"/>
  <c r="AQ10" i="25"/>
  <c r="AQ7" i="25"/>
  <c r="AQ18" i="25"/>
  <c r="AQ20" i="25"/>
  <c r="AQ16" i="25"/>
  <c r="AQ11" i="25"/>
  <c r="AQ30" i="25"/>
  <c r="AQ17" i="25"/>
  <c r="AQ13" i="25"/>
  <c r="AQ14" i="25"/>
  <c r="AQ9" i="25"/>
  <c r="AX4" i="25" l="1"/>
  <c r="AX75" i="25"/>
  <c r="AY5" i="25"/>
  <c r="AX6" i="25"/>
  <c r="AR65" i="25"/>
  <c r="AR69" i="25"/>
  <c r="AR68" i="25"/>
  <c r="AR67" i="25"/>
  <c r="AR66" i="25"/>
  <c r="AR60" i="25"/>
  <c r="AR61" i="25"/>
  <c r="AR64" i="25"/>
  <c r="AR62" i="25"/>
  <c r="AR56" i="25"/>
  <c r="AR57" i="25"/>
  <c r="AR58" i="25"/>
  <c r="AR54" i="25"/>
  <c r="AR46" i="25"/>
  <c r="AR42" i="25"/>
  <c r="AR59" i="25"/>
  <c r="AR50" i="25"/>
  <c r="AR55" i="25"/>
  <c r="AR51" i="25"/>
  <c r="AR44" i="25"/>
  <c r="AR43" i="25"/>
  <c r="AR33" i="25"/>
  <c r="AR63" i="25"/>
  <c r="AR41" i="25"/>
  <c r="AR38" i="25"/>
  <c r="AR34" i="25"/>
  <c r="AR39" i="25"/>
  <c r="AR35" i="25"/>
  <c r="AR31" i="25"/>
  <c r="AR53" i="25"/>
  <c r="AR45" i="25"/>
  <c r="AR40" i="25"/>
  <c r="AR28" i="25"/>
  <c r="AR24" i="25"/>
  <c r="AR22" i="25"/>
  <c r="AR32" i="25"/>
  <c r="AR29" i="25"/>
  <c r="AR25" i="25"/>
  <c r="AR52" i="25"/>
  <c r="AR30" i="25"/>
  <c r="AR26" i="25"/>
  <c r="AR20" i="25"/>
  <c r="AR16" i="25"/>
  <c r="AR11" i="25"/>
  <c r="AR27" i="25"/>
  <c r="AR15" i="25"/>
  <c r="AR21" i="25"/>
  <c r="AR17" i="25"/>
  <c r="AR13" i="25"/>
  <c r="AR18" i="25"/>
  <c r="AR14" i="25"/>
  <c r="AR9" i="25"/>
  <c r="AR23" i="25"/>
  <c r="AR19" i="25"/>
  <c r="AR7" i="25"/>
  <c r="AR10" i="25"/>
  <c r="AY75" i="25" l="1"/>
  <c r="AY4" i="25"/>
  <c r="AZ5" i="25"/>
  <c r="AY6" i="25"/>
  <c r="AS69" i="25"/>
  <c r="AS68" i="25"/>
  <c r="AS67" i="25"/>
  <c r="AS66" i="25"/>
  <c r="AS64" i="25"/>
  <c r="AS65" i="25"/>
  <c r="AS61" i="25"/>
  <c r="AS62" i="25"/>
  <c r="AS63" i="25"/>
  <c r="AS57" i="25"/>
  <c r="AS58" i="25"/>
  <c r="AS59" i="25"/>
  <c r="AS55" i="25"/>
  <c r="AS60" i="25"/>
  <c r="AS56" i="25"/>
  <c r="AS50" i="25"/>
  <c r="AS43" i="25"/>
  <c r="AS54" i="25"/>
  <c r="AS51" i="25"/>
  <c r="AS44" i="25"/>
  <c r="AS53" i="25"/>
  <c r="AS52" i="25"/>
  <c r="AS45" i="25"/>
  <c r="AS41" i="25"/>
  <c r="AS38" i="25"/>
  <c r="AS34" i="25"/>
  <c r="AS30" i="25"/>
  <c r="AS39" i="25"/>
  <c r="AS35" i="25"/>
  <c r="AS46" i="25"/>
  <c r="AS40" i="25"/>
  <c r="AS32" i="25"/>
  <c r="AS42" i="25"/>
  <c r="AS31" i="25"/>
  <c r="AS29" i="25"/>
  <c r="AS25" i="25"/>
  <c r="AS26" i="25"/>
  <c r="AS27" i="25"/>
  <c r="AS23" i="25"/>
  <c r="AS21" i="25"/>
  <c r="AS17" i="25"/>
  <c r="AS13" i="25"/>
  <c r="AS16" i="25"/>
  <c r="AS33" i="25"/>
  <c r="AS18" i="25"/>
  <c r="AS14" i="25"/>
  <c r="AS9" i="25"/>
  <c r="AS28" i="25"/>
  <c r="AS24" i="25"/>
  <c r="AS22" i="25"/>
  <c r="AS19" i="25"/>
  <c r="AS15" i="25"/>
  <c r="AS10" i="25"/>
  <c r="AS7" i="25"/>
  <c r="AS20" i="25"/>
  <c r="AS11" i="25"/>
  <c r="AZ75" i="25" l="1"/>
  <c r="AZ4" i="25"/>
  <c r="BA5" i="25"/>
  <c r="AZ6" i="25"/>
  <c r="AT65" i="25"/>
  <c r="AT69" i="25"/>
  <c r="AT67" i="25"/>
  <c r="AT62" i="25"/>
  <c r="AT64" i="25"/>
  <c r="AT63" i="25"/>
  <c r="AT68" i="25"/>
  <c r="AT66" i="25"/>
  <c r="AT60" i="25"/>
  <c r="AT61" i="25"/>
  <c r="AT58" i="25"/>
  <c r="AT54" i="25"/>
  <c r="AT59" i="25"/>
  <c r="AT56" i="25"/>
  <c r="AT51" i="25"/>
  <c r="AT44" i="25"/>
  <c r="AT55" i="25"/>
  <c r="AT53" i="25"/>
  <c r="AT52" i="25"/>
  <c r="AT45" i="25"/>
  <c r="AT57" i="25"/>
  <c r="AT46" i="25"/>
  <c r="AT42" i="25"/>
  <c r="AT50" i="25"/>
  <c r="AT39" i="25"/>
  <c r="AT35" i="25"/>
  <c r="AT31" i="25"/>
  <c r="AT40" i="25"/>
  <c r="AT33" i="25"/>
  <c r="AT32" i="25"/>
  <c r="AT26" i="25"/>
  <c r="AT41" i="25"/>
  <c r="AT38" i="25"/>
  <c r="AT34" i="25"/>
  <c r="AT30" i="25"/>
  <c r="AT27" i="25"/>
  <c r="AT23" i="25"/>
  <c r="AT43" i="25"/>
  <c r="AT28" i="25"/>
  <c r="AT24" i="25"/>
  <c r="AT22" i="25"/>
  <c r="AT29" i="25"/>
  <c r="AT25" i="25"/>
  <c r="AT18" i="25"/>
  <c r="AT14" i="25"/>
  <c r="AT9" i="25"/>
  <c r="AT7" i="25"/>
  <c r="AT21" i="25"/>
  <c r="AT13" i="25"/>
  <c r="AT19" i="25"/>
  <c r="AT15" i="25"/>
  <c r="AT10" i="25"/>
  <c r="AT20" i="25"/>
  <c r="AT16" i="25"/>
  <c r="AT11" i="25"/>
  <c r="AT17" i="25"/>
  <c r="BA75" i="25" l="1"/>
  <c r="BA4" i="25"/>
  <c r="BB5" i="25"/>
  <c r="BA6" i="25"/>
  <c r="AU64" i="25"/>
  <c r="AU65" i="25"/>
  <c r="AU69" i="25"/>
  <c r="AU68" i="25"/>
  <c r="AU67" i="25"/>
  <c r="AU66" i="25"/>
  <c r="AU63" i="25"/>
  <c r="AU61" i="25"/>
  <c r="AU59" i="25"/>
  <c r="AU55" i="25"/>
  <c r="AU53" i="25"/>
  <c r="AU56" i="25"/>
  <c r="AU60" i="25"/>
  <c r="AU57" i="25"/>
  <c r="AU54" i="25"/>
  <c r="AU52" i="25"/>
  <c r="AU45" i="25"/>
  <c r="AU41" i="25"/>
  <c r="AU58" i="25"/>
  <c r="AU46" i="25"/>
  <c r="AU62" i="25"/>
  <c r="AU50" i="25"/>
  <c r="AU43" i="25"/>
  <c r="AU40" i="25"/>
  <c r="AU32" i="25"/>
  <c r="AU33" i="25"/>
  <c r="AU42" i="25"/>
  <c r="AU38" i="25"/>
  <c r="AU34" i="25"/>
  <c r="AU39" i="25"/>
  <c r="AU35" i="25"/>
  <c r="AU30" i="25"/>
  <c r="AU27" i="25"/>
  <c r="AU23" i="25"/>
  <c r="AU21" i="25"/>
  <c r="AU51" i="25"/>
  <c r="AU28" i="25"/>
  <c r="AU24" i="25"/>
  <c r="AU22" i="25"/>
  <c r="AU29" i="25"/>
  <c r="AU25" i="25"/>
  <c r="AU44" i="25"/>
  <c r="AU19" i="25"/>
  <c r="AU15" i="25"/>
  <c r="AU10" i="25"/>
  <c r="AU7" i="25"/>
  <c r="AU20" i="25"/>
  <c r="AU16" i="25"/>
  <c r="AU11" i="25"/>
  <c r="AU18" i="25"/>
  <c r="AU14" i="25"/>
  <c r="AU17" i="25"/>
  <c r="AU13" i="25"/>
  <c r="AU31" i="25"/>
  <c r="AU26" i="25"/>
  <c r="AU9" i="25"/>
  <c r="BB75" i="25" l="1"/>
  <c r="BB4" i="25"/>
  <c r="BC5" i="25"/>
  <c r="BB6" i="25"/>
  <c r="AV65" i="25"/>
  <c r="AV69" i="25"/>
  <c r="AV68" i="25"/>
  <c r="AV67" i="25"/>
  <c r="AV66" i="25"/>
  <c r="AV64" i="25"/>
  <c r="AV60" i="25"/>
  <c r="AV61" i="25"/>
  <c r="AV62" i="25"/>
  <c r="AV56" i="25"/>
  <c r="AV57" i="25"/>
  <c r="AV63" i="25"/>
  <c r="AV58" i="25"/>
  <c r="AV54" i="25"/>
  <c r="AV59" i="25"/>
  <c r="AV55" i="25"/>
  <c r="AV53" i="25"/>
  <c r="AV46" i="25"/>
  <c r="AV42" i="25"/>
  <c r="AV50" i="25"/>
  <c r="AV51" i="25"/>
  <c r="AV44" i="25"/>
  <c r="AV33" i="25"/>
  <c r="AV38" i="25"/>
  <c r="AV34" i="25"/>
  <c r="AV52" i="25"/>
  <c r="AV45" i="25"/>
  <c r="AV43" i="25"/>
  <c r="AV41" i="25"/>
  <c r="AV39" i="25"/>
  <c r="AV35" i="25"/>
  <c r="AV31" i="25"/>
  <c r="AV28" i="25"/>
  <c r="AV24" i="25"/>
  <c r="AV22" i="25"/>
  <c r="AV29" i="25"/>
  <c r="AV25" i="25"/>
  <c r="AV26" i="25"/>
  <c r="AV40" i="25"/>
  <c r="AV20" i="25"/>
  <c r="AV16" i="25"/>
  <c r="AV11" i="25"/>
  <c r="AV19" i="25"/>
  <c r="AV32" i="25"/>
  <c r="AV30" i="25"/>
  <c r="AV17" i="25"/>
  <c r="AV13" i="25"/>
  <c r="AV15" i="25"/>
  <c r="AV27" i="25"/>
  <c r="AV23" i="25"/>
  <c r="AV21" i="25"/>
  <c r="AV18" i="25"/>
  <c r="AV14" i="25"/>
  <c r="AV9" i="25"/>
  <c r="AV10" i="25"/>
  <c r="AV7" i="25"/>
  <c r="BC75" i="25" l="1"/>
  <c r="BC4" i="25"/>
  <c r="BD5" i="25"/>
  <c r="BC6" i="25"/>
  <c r="AW69" i="25"/>
  <c r="AW68" i="25"/>
  <c r="AW67" i="25"/>
  <c r="AW66" i="25"/>
  <c r="AW64" i="25"/>
  <c r="AW61" i="25"/>
  <c r="AW62" i="25"/>
  <c r="AW63" i="25"/>
  <c r="AW57" i="25"/>
  <c r="AW60" i="25"/>
  <c r="AW58" i="25"/>
  <c r="AW65" i="25"/>
  <c r="AW59" i="25"/>
  <c r="AW55" i="25"/>
  <c r="AW50" i="25"/>
  <c r="AW43" i="25"/>
  <c r="AW51" i="25"/>
  <c r="AW44" i="25"/>
  <c r="AW52" i="25"/>
  <c r="AW45" i="25"/>
  <c r="AW38" i="25"/>
  <c r="AW34" i="25"/>
  <c r="AW30" i="25"/>
  <c r="AW56" i="25"/>
  <c r="AW46" i="25"/>
  <c r="AW42" i="25"/>
  <c r="AW41" i="25"/>
  <c r="AW39" i="25"/>
  <c r="AW35" i="25"/>
  <c r="AW54" i="25"/>
  <c r="AW53" i="25"/>
  <c r="AW40" i="25"/>
  <c r="AW32" i="25"/>
  <c r="AW29" i="25"/>
  <c r="AW25" i="25"/>
  <c r="AW26" i="25"/>
  <c r="AW33" i="25"/>
  <c r="AW31" i="25"/>
  <c r="AW27" i="25"/>
  <c r="AW23" i="25"/>
  <c r="AW17" i="25"/>
  <c r="AW13" i="25"/>
  <c r="AW20" i="25"/>
  <c r="AW28" i="25"/>
  <c r="AW24" i="25"/>
  <c r="AW22" i="25"/>
  <c r="AW21" i="25"/>
  <c r="AW18" i="25"/>
  <c r="AW14" i="25"/>
  <c r="AW9" i="25"/>
  <c r="AW19" i="25"/>
  <c r="AW15" i="25"/>
  <c r="AW10" i="25"/>
  <c r="AW7" i="25"/>
  <c r="AW16" i="25"/>
  <c r="AW11" i="25"/>
  <c r="BD75" i="25" l="1"/>
  <c r="BD4" i="25"/>
  <c r="BE5" i="25"/>
  <c r="BD6" i="25"/>
  <c r="AX65" i="25"/>
  <c r="AX62" i="25"/>
  <c r="AX68" i="25"/>
  <c r="AX66" i="25"/>
  <c r="AX63" i="25"/>
  <c r="AX60" i="25"/>
  <c r="AX69" i="25"/>
  <c r="AX58" i="25"/>
  <c r="AX54" i="25"/>
  <c r="AX64" i="25"/>
  <c r="AX59" i="25"/>
  <c r="AX55" i="25"/>
  <c r="AX56" i="25"/>
  <c r="AX61" i="25"/>
  <c r="AX51" i="25"/>
  <c r="AX44" i="25"/>
  <c r="AX67" i="25"/>
  <c r="AX57" i="25"/>
  <c r="AX52" i="25"/>
  <c r="AX45" i="25"/>
  <c r="AX53" i="25"/>
  <c r="AX46" i="25"/>
  <c r="AX42" i="25"/>
  <c r="AX41" i="25"/>
  <c r="AX39" i="25"/>
  <c r="AX35" i="25"/>
  <c r="AX31" i="25"/>
  <c r="AX43" i="25"/>
  <c r="AX40" i="25"/>
  <c r="AX33" i="25"/>
  <c r="AX38" i="25"/>
  <c r="AX34" i="25"/>
  <c r="AX26" i="25"/>
  <c r="AX27" i="25"/>
  <c r="AX23" i="25"/>
  <c r="AX32" i="25"/>
  <c r="AX30" i="25"/>
  <c r="AX28" i="25"/>
  <c r="AX24" i="25"/>
  <c r="AX22" i="25"/>
  <c r="AX50" i="25"/>
  <c r="AX21" i="25"/>
  <c r="AX18" i="25"/>
  <c r="AX14" i="25"/>
  <c r="AX9" i="25"/>
  <c r="AX7" i="25"/>
  <c r="AX19" i="25"/>
  <c r="AX15" i="25"/>
  <c r="AX10" i="25"/>
  <c r="AX25" i="25"/>
  <c r="AX17" i="25"/>
  <c r="AX20" i="25"/>
  <c r="AX16" i="25"/>
  <c r="AX11" i="25"/>
  <c r="AX29" i="25"/>
  <c r="AX13" i="25"/>
  <c r="BE75" i="25" l="1"/>
  <c r="BE4" i="25"/>
  <c r="BF5" i="25"/>
  <c r="BE6" i="25"/>
  <c r="AY64" i="25"/>
  <c r="AY65" i="25"/>
  <c r="AY69" i="25"/>
  <c r="AY68" i="25"/>
  <c r="AY67" i="25"/>
  <c r="AY66" i="25"/>
  <c r="AY63" i="25"/>
  <c r="AY59" i="25"/>
  <c r="AY61" i="25"/>
  <c r="AY60" i="25"/>
  <c r="AY55" i="25"/>
  <c r="AY53" i="25"/>
  <c r="AY56" i="25"/>
  <c r="AY62" i="25"/>
  <c r="AY57" i="25"/>
  <c r="AY58" i="25"/>
  <c r="AY52" i="25"/>
  <c r="AY45" i="25"/>
  <c r="AY41" i="25"/>
  <c r="AY46" i="25"/>
  <c r="AY54" i="25"/>
  <c r="AY50" i="25"/>
  <c r="AY43" i="25"/>
  <c r="AY42" i="25"/>
  <c r="AY40" i="25"/>
  <c r="AY32" i="25"/>
  <c r="AY33" i="25"/>
  <c r="AY51" i="25"/>
  <c r="AY44" i="25"/>
  <c r="AY38" i="25"/>
  <c r="AY34" i="25"/>
  <c r="AY27" i="25"/>
  <c r="AY23" i="25"/>
  <c r="AY21" i="25"/>
  <c r="AY31" i="25"/>
  <c r="AY30" i="25"/>
  <c r="AY28" i="25"/>
  <c r="AY24" i="25"/>
  <c r="AY22" i="25"/>
  <c r="AY29" i="25"/>
  <c r="AY25" i="25"/>
  <c r="AY35" i="25"/>
  <c r="AY19" i="25"/>
  <c r="AY15" i="25"/>
  <c r="AY10" i="25"/>
  <c r="AY7" i="25"/>
  <c r="AY14" i="25"/>
  <c r="AY20" i="25"/>
  <c r="AY16" i="25"/>
  <c r="AY11" i="25"/>
  <c r="AY39" i="25"/>
  <c r="AY26" i="25"/>
  <c r="AY17" i="25"/>
  <c r="AY13" i="25"/>
  <c r="AY18" i="25"/>
  <c r="AY9" i="25"/>
  <c r="BF4" i="25" l="1"/>
  <c r="BF75" i="25"/>
  <c r="BG5" i="25"/>
  <c r="BF6" i="25"/>
  <c r="AZ65" i="25"/>
  <c r="AZ69" i="25"/>
  <c r="AZ68" i="25"/>
  <c r="AZ67" i="25"/>
  <c r="AZ66" i="25"/>
  <c r="AZ60" i="25"/>
  <c r="AZ61" i="25"/>
  <c r="AZ64" i="25"/>
  <c r="AZ62" i="25"/>
  <c r="AZ59" i="25"/>
  <c r="AZ56" i="25"/>
  <c r="AZ63" i="25"/>
  <c r="AZ57" i="25"/>
  <c r="AZ58" i="25"/>
  <c r="AZ54" i="25"/>
  <c r="AZ46" i="25"/>
  <c r="AZ42" i="25"/>
  <c r="AZ53" i="25"/>
  <c r="AZ50" i="25"/>
  <c r="AZ51" i="25"/>
  <c r="AZ44" i="25"/>
  <c r="AZ43" i="25"/>
  <c r="AZ33" i="25"/>
  <c r="AZ52" i="25"/>
  <c r="AZ45" i="25"/>
  <c r="AZ38" i="25"/>
  <c r="AZ34" i="25"/>
  <c r="AZ39" i="25"/>
  <c r="AZ35" i="25"/>
  <c r="AZ31" i="25"/>
  <c r="AZ41" i="25"/>
  <c r="AZ30" i="25"/>
  <c r="AZ28" i="25"/>
  <c r="AZ24" i="25"/>
  <c r="AZ22" i="25"/>
  <c r="AZ55" i="25"/>
  <c r="AZ32" i="25"/>
  <c r="AZ29" i="25"/>
  <c r="AZ25" i="25"/>
  <c r="AZ40" i="25"/>
  <c r="AZ26" i="25"/>
  <c r="AZ20" i="25"/>
  <c r="AZ16" i="25"/>
  <c r="AZ11" i="25"/>
  <c r="AZ27" i="25"/>
  <c r="AZ23" i="25"/>
  <c r="AZ17" i="25"/>
  <c r="AZ13" i="25"/>
  <c r="AZ19" i="25"/>
  <c r="AZ18" i="25"/>
  <c r="AZ14" i="25"/>
  <c r="AZ9" i="25"/>
  <c r="AZ21" i="25"/>
  <c r="AZ15" i="25"/>
  <c r="AZ7" i="25"/>
  <c r="AZ10" i="25"/>
  <c r="BG75" i="25" l="1"/>
  <c r="BG4" i="25"/>
  <c r="BH5" i="25"/>
  <c r="BG6" i="25"/>
  <c r="BA69" i="25"/>
  <c r="BA68" i="25"/>
  <c r="BA67" i="25"/>
  <c r="BA66" i="25"/>
  <c r="BA64" i="25"/>
  <c r="BA61" i="25"/>
  <c r="BA62" i="25"/>
  <c r="BA65" i="25"/>
  <c r="BA63" i="25"/>
  <c r="BA57" i="25"/>
  <c r="BA58" i="25"/>
  <c r="BA55" i="25"/>
  <c r="BA53" i="25"/>
  <c r="BA50" i="25"/>
  <c r="BA43" i="25"/>
  <c r="BA54" i="25"/>
  <c r="BA51" i="25"/>
  <c r="BA44" i="25"/>
  <c r="BA56" i="25"/>
  <c r="BA52" i="25"/>
  <c r="BA45" i="25"/>
  <c r="BA60" i="25"/>
  <c r="BA46" i="25"/>
  <c r="BA38" i="25"/>
  <c r="BA34" i="25"/>
  <c r="BA30" i="25"/>
  <c r="BA59" i="25"/>
  <c r="BA39" i="25"/>
  <c r="BA35" i="25"/>
  <c r="BA41" i="25"/>
  <c r="BA40" i="25"/>
  <c r="BA32" i="25"/>
  <c r="BA31" i="25"/>
  <c r="BA29" i="25"/>
  <c r="BA25" i="25"/>
  <c r="BA33" i="25"/>
  <c r="BA26" i="25"/>
  <c r="BA27" i="25"/>
  <c r="BA23" i="25"/>
  <c r="BA42" i="25"/>
  <c r="BA28" i="25"/>
  <c r="BA24" i="25"/>
  <c r="BA22" i="25"/>
  <c r="BA17" i="25"/>
  <c r="BA13" i="25"/>
  <c r="BA16" i="25"/>
  <c r="BA18" i="25"/>
  <c r="BA14" i="25"/>
  <c r="BA9" i="25"/>
  <c r="BA20" i="25"/>
  <c r="BA21" i="25"/>
  <c r="BA19" i="25"/>
  <c r="BA15" i="25"/>
  <c r="BA10" i="25"/>
  <c r="BA7" i="25"/>
  <c r="BA11" i="25"/>
  <c r="BH75" i="25" l="1"/>
  <c r="BH4" i="25"/>
  <c r="BI5" i="25"/>
  <c r="BH6" i="25"/>
  <c r="BB65" i="25"/>
  <c r="BB68" i="25"/>
  <c r="BB66" i="25"/>
  <c r="BB62" i="25"/>
  <c r="BB64" i="25"/>
  <c r="BB63" i="25"/>
  <c r="BB69" i="25"/>
  <c r="BB67" i="25"/>
  <c r="BB60" i="25"/>
  <c r="BB58" i="25"/>
  <c r="BB54" i="25"/>
  <c r="BB55" i="25"/>
  <c r="BB61" i="25"/>
  <c r="BB59" i="25"/>
  <c r="BB56" i="25"/>
  <c r="BB57" i="25"/>
  <c r="BB51" i="25"/>
  <c r="BB44" i="25"/>
  <c r="BB52" i="25"/>
  <c r="BB45" i="25"/>
  <c r="BB46" i="25"/>
  <c r="BB42" i="25"/>
  <c r="BB39" i="25"/>
  <c r="BB35" i="25"/>
  <c r="BB31" i="25"/>
  <c r="BB53" i="25"/>
  <c r="BB41" i="25"/>
  <c r="BB40" i="25"/>
  <c r="BB50" i="25"/>
  <c r="BB33" i="25"/>
  <c r="BB32" i="25"/>
  <c r="BB26" i="25"/>
  <c r="BB43" i="25"/>
  <c r="BB27" i="25"/>
  <c r="BB23" i="25"/>
  <c r="BB28" i="25"/>
  <c r="BB24" i="25"/>
  <c r="BB22" i="25"/>
  <c r="BB38" i="25"/>
  <c r="BB30" i="25"/>
  <c r="BB18" i="25"/>
  <c r="BB14" i="25"/>
  <c r="BB9" i="25"/>
  <c r="BB7" i="25"/>
  <c r="BB13" i="25"/>
  <c r="BB21" i="25"/>
  <c r="BB19" i="25"/>
  <c r="BB15" i="25"/>
  <c r="BB10" i="25"/>
  <c r="BB34" i="25"/>
  <c r="BB29" i="25"/>
  <c r="BB25" i="25"/>
  <c r="BB20" i="25"/>
  <c r="BB16" i="25"/>
  <c r="BB11" i="25"/>
  <c r="BB17" i="25"/>
  <c r="BI75" i="25" l="1"/>
  <c r="BI4" i="25"/>
  <c r="BJ5" i="25"/>
  <c r="BI6" i="25"/>
  <c r="BC64" i="25"/>
  <c r="BC65" i="25"/>
  <c r="BC69" i="25"/>
  <c r="BC68" i="25"/>
  <c r="BC67" i="25"/>
  <c r="BC66" i="25"/>
  <c r="BC63" i="25"/>
  <c r="BC59" i="25"/>
  <c r="BC61" i="25"/>
  <c r="BC55" i="25"/>
  <c r="BC53" i="25"/>
  <c r="BC62" i="25"/>
  <c r="BC56" i="25"/>
  <c r="BC60" i="25"/>
  <c r="BC57" i="25"/>
  <c r="BC54" i="25"/>
  <c r="BC52" i="25"/>
  <c r="BC45" i="25"/>
  <c r="BC41" i="25"/>
  <c r="BC46" i="25"/>
  <c r="BC50" i="25"/>
  <c r="BC43" i="25"/>
  <c r="BC40" i="25"/>
  <c r="BC32" i="25"/>
  <c r="BC51" i="25"/>
  <c r="BC44" i="25"/>
  <c r="BC33" i="25"/>
  <c r="BC42" i="25"/>
  <c r="BC38" i="25"/>
  <c r="BC34" i="25"/>
  <c r="BC27" i="25"/>
  <c r="BC23" i="25"/>
  <c r="BC21" i="25"/>
  <c r="BC58" i="25"/>
  <c r="BC28" i="25"/>
  <c r="BC24" i="25"/>
  <c r="BC22" i="25"/>
  <c r="BC39" i="25"/>
  <c r="BC35" i="25"/>
  <c r="BC30" i="25"/>
  <c r="BC29" i="25"/>
  <c r="BC25" i="25"/>
  <c r="BC19" i="25"/>
  <c r="BC15" i="25"/>
  <c r="BC10" i="25"/>
  <c r="BC7" i="25"/>
  <c r="BC18" i="25"/>
  <c r="BC26" i="25"/>
  <c r="BC20" i="25"/>
  <c r="BC16" i="25"/>
  <c r="BC11" i="25"/>
  <c r="BC31" i="25"/>
  <c r="BC17" i="25"/>
  <c r="BC13" i="25"/>
  <c r="BC14" i="25"/>
  <c r="BC9" i="25"/>
  <c r="BJ75" i="25" l="1"/>
  <c r="BJ4" i="25"/>
  <c r="BK5" i="25"/>
  <c r="BJ6" i="25"/>
  <c r="BD65" i="25"/>
  <c r="BD69" i="25"/>
  <c r="BD68" i="25"/>
  <c r="BD67" i="25"/>
  <c r="BD66" i="25"/>
  <c r="BD64" i="25"/>
  <c r="BD60" i="25"/>
  <c r="BD61" i="25"/>
  <c r="BD62" i="25"/>
  <c r="BD63" i="25"/>
  <c r="BD56" i="25"/>
  <c r="BD59" i="25"/>
  <c r="BD57" i="25"/>
  <c r="BD58" i="25"/>
  <c r="BD54" i="25"/>
  <c r="BD46" i="25"/>
  <c r="BD42" i="25"/>
  <c r="BD50" i="25"/>
  <c r="BD55" i="25"/>
  <c r="BD53" i="25"/>
  <c r="BD51" i="25"/>
  <c r="BD44" i="25"/>
  <c r="BD52" i="25"/>
  <c r="BD45" i="25"/>
  <c r="BD41" i="25"/>
  <c r="BD33" i="25"/>
  <c r="BD38" i="25"/>
  <c r="BD34" i="25"/>
  <c r="BD43" i="25"/>
  <c r="BD39" i="25"/>
  <c r="BD35" i="25"/>
  <c r="BD31" i="25"/>
  <c r="BD28" i="25"/>
  <c r="BD24" i="25"/>
  <c r="BD22" i="25"/>
  <c r="BD40" i="25"/>
  <c r="BD30" i="25"/>
  <c r="BD29" i="25"/>
  <c r="BD25" i="25"/>
  <c r="BD26" i="25"/>
  <c r="BD32" i="25"/>
  <c r="BD27" i="25"/>
  <c r="BD23" i="25"/>
  <c r="BD21" i="25"/>
  <c r="BD20" i="25"/>
  <c r="BD16" i="25"/>
  <c r="BD11" i="25"/>
  <c r="BD15" i="25"/>
  <c r="BD17" i="25"/>
  <c r="BD13" i="25"/>
  <c r="BD18" i="25"/>
  <c r="BD14" i="25"/>
  <c r="BD9" i="25"/>
  <c r="BD19" i="25"/>
  <c r="BD10" i="25"/>
  <c r="BD7" i="25"/>
  <c r="BK75" i="25" l="1"/>
  <c r="BK4" i="25"/>
  <c r="BL5" i="25"/>
  <c r="BK6" i="25"/>
  <c r="BE69" i="25"/>
  <c r="BE68" i="25"/>
  <c r="BE67" i="25"/>
  <c r="BE66" i="25"/>
  <c r="BE64" i="25"/>
  <c r="BE61" i="25"/>
  <c r="BE65" i="25"/>
  <c r="BE62" i="25"/>
  <c r="BE63" i="25"/>
  <c r="BE59" i="25"/>
  <c r="BE57" i="25"/>
  <c r="BE60" i="25"/>
  <c r="BE58" i="25"/>
  <c r="BE55" i="25"/>
  <c r="BE50" i="25"/>
  <c r="BE43" i="25"/>
  <c r="BE56" i="25"/>
  <c r="BE53" i="25"/>
  <c r="BE51" i="25"/>
  <c r="BE44" i="25"/>
  <c r="BE52" i="25"/>
  <c r="BE45" i="25"/>
  <c r="BE38" i="25"/>
  <c r="BE34" i="25"/>
  <c r="BE30" i="25"/>
  <c r="BE54" i="25"/>
  <c r="BE42" i="25"/>
  <c r="BE39" i="25"/>
  <c r="BE35" i="25"/>
  <c r="BE40" i="25"/>
  <c r="BE32" i="25"/>
  <c r="BE33" i="25"/>
  <c r="BE29" i="25"/>
  <c r="BE25" i="25"/>
  <c r="BE46" i="25"/>
  <c r="BE26" i="25"/>
  <c r="BE31" i="25"/>
  <c r="BE27" i="25"/>
  <c r="BE23" i="25"/>
  <c r="BE17" i="25"/>
  <c r="BE13" i="25"/>
  <c r="BE28" i="25"/>
  <c r="BE24" i="25"/>
  <c r="BE20" i="25"/>
  <c r="BE11" i="25"/>
  <c r="BE41" i="25"/>
  <c r="BE18" i="25"/>
  <c r="BE14" i="25"/>
  <c r="BE9" i="25"/>
  <c r="BE21" i="25"/>
  <c r="BE16" i="25"/>
  <c r="BE19" i="25"/>
  <c r="BE15" i="25"/>
  <c r="BE10" i="25"/>
  <c r="BE7" i="25"/>
  <c r="BE22" i="25"/>
  <c r="BL75" i="25" l="1"/>
  <c r="BL4" i="25"/>
  <c r="BM5" i="25"/>
  <c r="BL6" i="25"/>
  <c r="BF65" i="25"/>
  <c r="BF62" i="25"/>
  <c r="BF69" i="25"/>
  <c r="BF67" i="25"/>
  <c r="BF63" i="25"/>
  <c r="BF60" i="25"/>
  <c r="BF64" i="25"/>
  <c r="BF58" i="25"/>
  <c r="BF54" i="25"/>
  <c r="BF61" i="25"/>
  <c r="BF55" i="25"/>
  <c r="BF66" i="25"/>
  <c r="BF56" i="25"/>
  <c r="BF68" i="25"/>
  <c r="BF53" i="25"/>
  <c r="BF51" i="25"/>
  <c r="BF44" i="25"/>
  <c r="BF52" i="25"/>
  <c r="BF45" i="25"/>
  <c r="BF59" i="25"/>
  <c r="BF46" i="25"/>
  <c r="BF42" i="25"/>
  <c r="BF39" i="25"/>
  <c r="BF35" i="25"/>
  <c r="BF31" i="25"/>
  <c r="BF57" i="25"/>
  <c r="BF50" i="25"/>
  <c r="BF43" i="25"/>
  <c r="BF40" i="25"/>
  <c r="BF41" i="25"/>
  <c r="BF33" i="25"/>
  <c r="BF30" i="25"/>
  <c r="BF26" i="25"/>
  <c r="BF27" i="25"/>
  <c r="BF23" i="25"/>
  <c r="BF38" i="25"/>
  <c r="BF34" i="25"/>
  <c r="BF32" i="25"/>
  <c r="BF28" i="25"/>
  <c r="BF24" i="25"/>
  <c r="BF22" i="25"/>
  <c r="BF18" i="25"/>
  <c r="BF14" i="25"/>
  <c r="BF9" i="25"/>
  <c r="BF7" i="25"/>
  <c r="BF13" i="25"/>
  <c r="BF29" i="25"/>
  <c r="BF25" i="25"/>
  <c r="BF19" i="25"/>
  <c r="BF15" i="25"/>
  <c r="BF10" i="25"/>
  <c r="BF17" i="25"/>
  <c r="BF21" i="25"/>
  <c r="BF20" i="25"/>
  <c r="BF16" i="25"/>
  <c r="BF11" i="25"/>
  <c r="BM4" i="25" l="1"/>
  <c r="BM6" i="25"/>
  <c r="BM75" i="25"/>
  <c r="BG64" i="25"/>
  <c r="BG65" i="25"/>
  <c r="BG69" i="25"/>
  <c r="BG68" i="25"/>
  <c r="BG67" i="25"/>
  <c r="BG66" i="25"/>
  <c r="BG63" i="25"/>
  <c r="BG59" i="25"/>
  <c r="BG61" i="25"/>
  <c r="BG62" i="25"/>
  <c r="BG60" i="25"/>
  <c r="BG55" i="25"/>
  <c r="BG53" i="25"/>
  <c r="BG56" i="25"/>
  <c r="BG57" i="25"/>
  <c r="BG52" i="25"/>
  <c r="BG45" i="25"/>
  <c r="BG41" i="25"/>
  <c r="BG46" i="25"/>
  <c r="BG58" i="25"/>
  <c r="BG54" i="25"/>
  <c r="BG50" i="25"/>
  <c r="BG43" i="25"/>
  <c r="BG51" i="25"/>
  <c r="BG44" i="25"/>
  <c r="BG42" i="25"/>
  <c r="BG40" i="25"/>
  <c r="BG32" i="25"/>
  <c r="BG33" i="25"/>
  <c r="BG38" i="25"/>
  <c r="BG34" i="25"/>
  <c r="BG30" i="25"/>
  <c r="BG27" i="25"/>
  <c r="BG23" i="25"/>
  <c r="BG21" i="25"/>
  <c r="BG39" i="25"/>
  <c r="BG35" i="25"/>
  <c r="BG31" i="25"/>
  <c r="BG28" i="25"/>
  <c r="BG24" i="25"/>
  <c r="BG22" i="25"/>
  <c r="BG29" i="25"/>
  <c r="BG25" i="25"/>
  <c r="BG26" i="25"/>
  <c r="BG19" i="25"/>
  <c r="BG15" i="25"/>
  <c r="BG10" i="25"/>
  <c r="BG7" i="25"/>
  <c r="BG14" i="25"/>
  <c r="BG20" i="25"/>
  <c r="BG16" i="25"/>
  <c r="BG11" i="25"/>
  <c r="BG18" i="25"/>
  <c r="BG17" i="25"/>
  <c r="BG13" i="25"/>
  <c r="BG9" i="25"/>
  <c r="BH65" i="25" l="1"/>
  <c r="BH69" i="25"/>
  <c r="BH68" i="25"/>
  <c r="BH67" i="25"/>
  <c r="BH66" i="25"/>
  <c r="BH60" i="25"/>
  <c r="BH61" i="25"/>
  <c r="BH64" i="25"/>
  <c r="BH62" i="25"/>
  <c r="BH56" i="25"/>
  <c r="BH57" i="25"/>
  <c r="BH59" i="25"/>
  <c r="BH58" i="25"/>
  <c r="BH54" i="25"/>
  <c r="BH46" i="25"/>
  <c r="BH42" i="25"/>
  <c r="BH55" i="25"/>
  <c r="BH50" i="25"/>
  <c r="BH43" i="25"/>
  <c r="BH63" i="25"/>
  <c r="BH51" i="25"/>
  <c r="BH44" i="25"/>
  <c r="BH53" i="25"/>
  <c r="BH33" i="25"/>
  <c r="BH41" i="25"/>
  <c r="BH38" i="25"/>
  <c r="BH34" i="25"/>
  <c r="BH39" i="25"/>
  <c r="BH35" i="25"/>
  <c r="BH31" i="25"/>
  <c r="BH40" i="25"/>
  <c r="BH28" i="25"/>
  <c r="BH24" i="25"/>
  <c r="BH22" i="25"/>
  <c r="BH52" i="25"/>
  <c r="BH32" i="25"/>
  <c r="BH29" i="25"/>
  <c r="BH25" i="25"/>
  <c r="BH26" i="25"/>
  <c r="BH45" i="25"/>
  <c r="BH20" i="25"/>
  <c r="BH16" i="25"/>
  <c r="BH11" i="25"/>
  <c r="BH27" i="25"/>
  <c r="BH23" i="25"/>
  <c r="BH21" i="25"/>
  <c r="BH17" i="25"/>
  <c r="BH13" i="25"/>
  <c r="BH30" i="25"/>
  <c r="BH19" i="25"/>
  <c r="BH15" i="25"/>
  <c r="BH18" i="25"/>
  <c r="BH14" i="25"/>
  <c r="BH9" i="25"/>
  <c r="BH10" i="25"/>
  <c r="BH7" i="25"/>
  <c r="BI69" i="25" l="1"/>
  <c r="BI68" i="25"/>
  <c r="BI67" i="25"/>
  <c r="BI66" i="25"/>
  <c r="BI64" i="25"/>
  <c r="BI65" i="25"/>
  <c r="BI61" i="25"/>
  <c r="BI62" i="25"/>
  <c r="BI63" i="25"/>
  <c r="BI57" i="25"/>
  <c r="BI59" i="25"/>
  <c r="BI58" i="25"/>
  <c r="BI55" i="25"/>
  <c r="BI56" i="25"/>
  <c r="BI50" i="25"/>
  <c r="BI43" i="25"/>
  <c r="BI54" i="25"/>
  <c r="BI51" i="25"/>
  <c r="BI44" i="25"/>
  <c r="BI60" i="25"/>
  <c r="BI53" i="25"/>
  <c r="BI52" i="25"/>
  <c r="BI45" i="25"/>
  <c r="BI41" i="25"/>
  <c r="BI38" i="25"/>
  <c r="BI34" i="25"/>
  <c r="BI30" i="25"/>
  <c r="BI39" i="25"/>
  <c r="BI35" i="25"/>
  <c r="BI46" i="25"/>
  <c r="BI40" i="25"/>
  <c r="BI32" i="25"/>
  <c r="BI31" i="25"/>
  <c r="BI29" i="25"/>
  <c r="BI25" i="25"/>
  <c r="BI26" i="25"/>
  <c r="BI42" i="25"/>
  <c r="BI27" i="25"/>
  <c r="BI23" i="25"/>
  <c r="BI21" i="25"/>
  <c r="BI33" i="25"/>
  <c r="BI17" i="25"/>
  <c r="BI13" i="25"/>
  <c r="BI18" i="25"/>
  <c r="BI14" i="25"/>
  <c r="BI9" i="25"/>
  <c r="BI28" i="25"/>
  <c r="BI24" i="25"/>
  <c r="BI22" i="25"/>
  <c r="BI19" i="25"/>
  <c r="BI15" i="25"/>
  <c r="BI10" i="25"/>
  <c r="BI7" i="25"/>
  <c r="BI20" i="25"/>
  <c r="BI16" i="25"/>
  <c r="BI11" i="25"/>
  <c r="BJ65" i="25" l="1"/>
  <c r="BJ69" i="25"/>
  <c r="BJ67" i="25"/>
  <c r="BJ62" i="25"/>
  <c r="BJ64" i="25"/>
  <c r="BJ63" i="25"/>
  <c r="BJ68" i="25"/>
  <c r="BJ66" i="25"/>
  <c r="BJ60" i="25"/>
  <c r="BJ61" i="25"/>
  <c r="BJ59" i="25"/>
  <c r="BJ58" i="25"/>
  <c r="BJ54" i="25"/>
  <c r="BJ55" i="25"/>
  <c r="BJ56" i="25"/>
  <c r="BJ51" i="25"/>
  <c r="BJ44" i="25"/>
  <c r="BJ53" i="25"/>
  <c r="BJ52" i="25"/>
  <c r="BJ45" i="25"/>
  <c r="BJ57" i="25"/>
  <c r="BJ46" i="25"/>
  <c r="BJ42" i="25"/>
  <c r="BJ50" i="25"/>
  <c r="BJ43" i="25"/>
  <c r="BJ39" i="25"/>
  <c r="BJ35" i="25"/>
  <c r="BJ31" i="25"/>
  <c r="BJ40" i="25"/>
  <c r="BJ33" i="25"/>
  <c r="BJ32" i="25"/>
  <c r="BJ26" i="25"/>
  <c r="BJ38" i="25"/>
  <c r="BJ34" i="25"/>
  <c r="BJ27" i="25"/>
  <c r="BJ23" i="25"/>
  <c r="BJ41" i="25"/>
  <c r="BJ30" i="25"/>
  <c r="BJ28" i="25"/>
  <c r="BJ24" i="25"/>
  <c r="BJ22" i="25"/>
  <c r="BJ29" i="25"/>
  <c r="BJ25" i="25"/>
  <c r="BJ21" i="25"/>
  <c r="BJ18" i="25"/>
  <c r="BJ14" i="25"/>
  <c r="BJ9" i="25"/>
  <c r="BJ7" i="25"/>
  <c r="BJ19" i="25"/>
  <c r="BJ15" i="25"/>
  <c r="BJ10" i="25"/>
  <c r="BJ20" i="25"/>
  <c r="BJ16" i="25"/>
  <c r="BJ11" i="25"/>
  <c r="BJ17" i="25"/>
  <c r="BJ13" i="25"/>
  <c r="BK64" i="25" l="1"/>
  <c r="BK65" i="25"/>
  <c r="BK69" i="25"/>
  <c r="BK68" i="25"/>
  <c r="BK67" i="25"/>
  <c r="BK66" i="25"/>
  <c r="BK63" i="25"/>
  <c r="BK59" i="25"/>
  <c r="BK61" i="25"/>
  <c r="BK55" i="25"/>
  <c r="BK53" i="25"/>
  <c r="BK56" i="25"/>
  <c r="BK60" i="25"/>
  <c r="BK57" i="25"/>
  <c r="BK54" i="25"/>
  <c r="BK52" i="25"/>
  <c r="BK45" i="25"/>
  <c r="BK41" i="25"/>
  <c r="BK62" i="25"/>
  <c r="BK58" i="25"/>
  <c r="BK46" i="25"/>
  <c r="BK50" i="25"/>
  <c r="BK43" i="25"/>
  <c r="BK40" i="25"/>
  <c r="BK32" i="25"/>
  <c r="BK33" i="25"/>
  <c r="BK42" i="25"/>
  <c r="BK38" i="25"/>
  <c r="BK34" i="25"/>
  <c r="BK30" i="25"/>
  <c r="BK51" i="25"/>
  <c r="BK39" i="25"/>
  <c r="BK35" i="25"/>
  <c r="BK27" i="25"/>
  <c r="BK23" i="25"/>
  <c r="BK21" i="25"/>
  <c r="BK28" i="25"/>
  <c r="BK24" i="25"/>
  <c r="BK22" i="25"/>
  <c r="BK44" i="25"/>
  <c r="BK29" i="25"/>
  <c r="BK25" i="25"/>
  <c r="BK19" i="25"/>
  <c r="BK15" i="25"/>
  <c r="BK10" i="25"/>
  <c r="BK7" i="25"/>
  <c r="BK18" i="25"/>
  <c r="BK31" i="25"/>
  <c r="BK20" i="25"/>
  <c r="BK16" i="25"/>
  <c r="BK11" i="25"/>
  <c r="BK26" i="25"/>
  <c r="BK17" i="25"/>
  <c r="BK13" i="25"/>
  <c r="BK14" i="25"/>
  <c r="BK9" i="25"/>
  <c r="BL65" i="25" l="1"/>
  <c r="BL69" i="25"/>
  <c r="BL68" i="25"/>
  <c r="BL67" i="25"/>
  <c r="BL66" i="25"/>
  <c r="BL63" i="25"/>
  <c r="BL64" i="25"/>
  <c r="BL60" i="25"/>
  <c r="BL61" i="25"/>
  <c r="BL62" i="25"/>
  <c r="BL56" i="25"/>
  <c r="BL57" i="25"/>
  <c r="BL58" i="25"/>
  <c r="BL54" i="25"/>
  <c r="BL55" i="25"/>
  <c r="BL53" i="25"/>
  <c r="BL46" i="25"/>
  <c r="BL42" i="25"/>
  <c r="BL59" i="25"/>
  <c r="BL50" i="25"/>
  <c r="BL43" i="25"/>
  <c r="BL51" i="25"/>
  <c r="BL44" i="25"/>
  <c r="BL33" i="25"/>
  <c r="BL38" i="25"/>
  <c r="BL34" i="25"/>
  <c r="BL52" i="25"/>
  <c r="BL45" i="25"/>
  <c r="BL41" i="25"/>
  <c r="BL39" i="25"/>
  <c r="BL35" i="25"/>
  <c r="BL31" i="25"/>
  <c r="BL28" i="25"/>
  <c r="BL24" i="25"/>
  <c r="BL22" i="25"/>
  <c r="BL30" i="25"/>
  <c r="BL29" i="25"/>
  <c r="BL25" i="25"/>
  <c r="BL26" i="25"/>
  <c r="BL20" i="25"/>
  <c r="BL16" i="25"/>
  <c r="BL11" i="25"/>
  <c r="BL40" i="25"/>
  <c r="BL21" i="25"/>
  <c r="BL15" i="25"/>
  <c r="BL17" i="25"/>
  <c r="BL13" i="25"/>
  <c r="BL27" i="25"/>
  <c r="BL23" i="25"/>
  <c r="BL18" i="25"/>
  <c r="BL14" i="25"/>
  <c r="BL9" i="25"/>
  <c r="BL32" i="25"/>
  <c r="BL19" i="25"/>
  <c r="BL10" i="25"/>
  <c r="BL7" i="25"/>
  <c r="BM69" i="25" l="1"/>
  <c r="BM68" i="25"/>
  <c r="BM67" i="25"/>
  <c r="BM66" i="25"/>
  <c r="BM64" i="25"/>
  <c r="BM61" i="25"/>
  <c r="BM62" i="25"/>
  <c r="BM57" i="25"/>
  <c r="BM65" i="25"/>
  <c r="BM60" i="25"/>
  <c r="BM58" i="25"/>
  <c r="BM63" i="25"/>
  <c r="BM59" i="25"/>
  <c r="BM55" i="25"/>
  <c r="BM53" i="25"/>
  <c r="BM50" i="25"/>
  <c r="BM43" i="25"/>
  <c r="BM51" i="25"/>
  <c r="BM44" i="25"/>
  <c r="BM52" i="25"/>
  <c r="BM45" i="25"/>
  <c r="BM56" i="25"/>
  <c r="BM54" i="25"/>
  <c r="BM38" i="25"/>
  <c r="BM34" i="25"/>
  <c r="BM30" i="25"/>
  <c r="BM46" i="25"/>
  <c r="BM42" i="25"/>
  <c r="BM41" i="25"/>
  <c r="BM39" i="25"/>
  <c r="BM35" i="25"/>
  <c r="BM40" i="25"/>
  <c r="BM32" i="25"/>
  <c r="BM29" i="25"/>
  <c r="BM25" i="25"/>
  <c r="BM26" i="25"/>
  <c r="BM33" i="25"/>
  <c r="BM31" i="25"/>
  <c r="BM27" i="25"/>
  <c r="BM23" i="25"/>
  <c r="BM21" i="25"/>
  <c r="BM17" i="25"/>
  <c r="BM13" i="25"/>
  <c r="BM16" i="25"/>
  <c r="BM11" i="25"/>
  <c r="BM28" i="25"/>
  <c r="BM24" i="25"/>
  <c r="BM22" i="25"/>
  <c r="BM18" i="25"/>
  <c r="BM14" i="25"/>
  <c r="BM9" i="25"/>
  <c r="BM20" i="25"/>
  <c r="BM19" i="25"/>
  <c r="BM15" i="25"/>
  <c r="BM10" i="25"/>
  <c r="BM7" i="25"/>
  <c r="B13" i="19" l="1"/>
  <c r="E20" i="28"/>
  <c r="E38" i="20" l="1"/>
  <c r="E27" i="20"/>
  <c r="E17" i="20"/>
  <c r="E8" i="20"/>
  <c r="E40" i="19"/>
  <c r="E29" i="19"/>
  <c r="E18" i="19"/>
  <c r="E8" i="19"/>
  <c r="E38" i="17"/>
  <c r="E28" i="17"/>
  <c r="E18" i="17"/>
  <c r="E39" i="18"/>
  <c r="E28" i="18"/>
  <c r="E18" i="18"/>
  <c r="M13" i="28" l="1"/>
  <c r="Q27" i="28"/>
  <c r="M27" i="28"/>
  <c r="I20" i="28"/>
  <c r="Q28" i="28"/>
  <c r="Q26" i="28"/>
  <c r="Q25" i="28"/>
  <c r="M28" i="28"/>
  <c r="M26" i="28"/>
  <c r="E30" i="20"/>
  <c r="M25" i="28" s="1"/>
  <c r="I27" i="28"/>
  <c r="I26" i="28"/>
  <c r="E20" i="20"/>
  <c r="I25" i="28" s="1"/>
  <c r="E26" i="28"/>
  <c r="E11" i="20"/>
  <c r="E25" i="28" s="1"/>
  <c r="Q21" i="28"/>
  <c r="Q20" i="28"/>
  <c r="E43" i="19"/>
  <c r="Q19" i="28" s="1"/>
  <c r="E32" i="19"/>
  <c r="I22" i="28"/>
  <c r="I21" i="28"/>
  <c r="E21" i="19"/>
  <c r="I19" i="28" s="1"/>
  <c r="E11" i="19"/>
  <c r="E19" i="28" s="1"/>
  <c r="Q14" i="28"/>
  <c r="Q13" i="28"/>
  <c r="E42" i="18"/>
  <c r="Q12" i="28" s="1"/>
  <c r="M15" i="28"/>
  <c r="M14" i="28"/>
  <c r="M12" i="28"/>
  <c r="I14" i="28"/>
  <c r="I13" i="28"/>
  <c r="E21" i="18"/>
  <c r="I12" i="28" s="1"/>
  <c r="E13" i="28"/>
  <c r="E12" i="28"/>
  <c r="M21" i="28" l="1"/>
  <c r="B34" i="19"/>
  <c r="M19" i="28"/>
  <c r="B32" i="19"/>
  <c r="M20" i="28"/>
  <c r="B33" i="19"/>
  <c r="M22" i="28"/>
  <c r="B35" i="19"/>
  <c r="B11" i="20"/>
  <c r="B12" i="20"/>
  <c r="B42" i="20"/>
  <c r="B44" i="20"/>
  <c r="B43" i="20"/>
  <c r="B41" i="20"/>
  <c r="B31" i="20"/>
  <c r="B32" i="20"/>
  <c r="B30" i="20"/>
  <c r="B33" i="20"/>
  <c r="B22" i="20"/>
  <c r="B21" i="20"/>
  <c r="B20" i="20"/>
  <c r="B11" i="19"/>
  <c r="B12" i="19"/>
  <c r="B44" i="19"/>
  <c r="B43" i="19"/>
  <c r="B45" i="19"/>
  <c r="B21" i="19"/>
  <c r="B23" i="19"/>
  <c r="B22" i="19"/>
  <c r="B24" i="19"/>
  <c r="B13" i="18"/>
  <c r="B12" i="18"/>
  <c r="B42" i="18"/>
  <c r="B44" i="18"/>
  <c r="B43" i="18"/>
  <c r="B34" i="18"/>
  <c r="B32" i="18"/>
  <c r="B31" i="18"/>
  <c r="B33" i="18"/>
  <c r="B22" i="18"/>
  <c r="B21" i="18"/>
  <c r="B23" i="18"/>
  <c r="Q9" i="28"/>
  <c r="I9" i="28"/>
  <c r="Q8" i="28"/>
  <c r="Q7" i="28"/>
  <c r="I8" i="28"/>
  <c r="I7" i="28"/>
  <c r="E8" i="28"/>
  <c r="E7" i="28"/>
  <c r="B42" i="17" l="1"/>
  <c r="B13" i="17"/>
  <c r="B41" i="17"/>
  <c r="B43" i="17"/>
  <c r="B21" i="17"/>
  <c r="B22" i="17"/>
  <c r="B23" i="17"/>
  <c r="B12" i="17"/>
</calcChain>
</file>

<file path=xl/sharedStrings.xml><?xml version="1.0" encoding="utf-8"?>
<sst xmlns="http://schemas.openxmlformats.org/spreadsheetml/2006/main" count="549" uniqueCount="160">
  <si>
    <t>No</t>
  </si>
  <si>
    <t xml:space="preserve">OC1A Examine the Structure &amp; Priorities of your Organisation   </t>
  </si>
  <si>
    <t xml:space="preserve">UC1B Learn about climate impacts affecting Scotland </t>
  </si>
  <si>
    <t>Planning &amp; Implementation</t>
  </si>
  <si>
    <t>Working Together</t>
  </si>
  <si>
    <t>HOW TO COMPLETE</t>
  </si>
  <si>
    <t>No -  You have not started or considered this task</t>
  </si>
  <si>
    <t xml:space="preserve">4. Accessing further information for each task </t>
  </si>
  <si>
    <t>5. Complete for all four capabilities across all four maturity stages</t>
  </si>
  <si>
    <t>6. Discuss with Colleagues</t>
  </si>
  <si>
    <t xml:space="preserve"> Task Status Indicator</t>
  </si>
  <si>
    <t>Progress Level:</t>
  </si>
  <si>
    <t>Have you completed any of the following tasks?</t>
  </si>
  <si>
    <t>OC1B Identify resources available for adaptation</t>
  </si>
  <si>
    <t>Benchmarking process:</t>
  </si>
  <si>
    <t>Information:</t>
  </si>
  <si>
    <t>Status</t>
  </si>
  <si>
    <t>Take me to the survey!</t>
  </si>
  <si>
    <t>BENCHMARKING</t>
  </si>
  <si>
    <t>OC2A  Secure resources to plan and deliver adaptation</t>
  </si>
  <si>
    <t>OC2B  Engage with colleagues to identify adaptation opportunities and potential ‘champions’</t>
  </si>
  <si>
    <t>OC2C  Establish governance arrangements for adaptation</t>
  </si>
  <si>
    <t xml:space="preserve"> </t>
  </si>
  <si>
    <t xml:space="preserve">OC3A   Identify opportunities to include adaptation in plans, policies and procedures </t>
  </si>
  <si>
    <t xml:space="preserve">OC3B Motivate ‘champions’ and actively promote adaptation across the organisation  </t>
  </si>
  <si>
    <t xml:space="preserve">OC3C  Put governance arrangements for adaptation into operation </t>
  </si>
  <si>
    <t>OC4A   Mainstream adaptation into your organisation’s plans, policies and procedures</t>
  </si>
  <si>
    <t>OC4B  Develop a network of recognised adaptation ‘champions’</t>
  </si>
  <si>
    <t>OC4C   Review and update governance arrangements for adaptation</t>
  </si>
  <si>
    <t xml:space="preserve">UC1A Learn about climate trends and projections </t>
  </si>
  <si>
    <t>UC2A Develop understanding of climate risk and vulnerability</t>
  </si>
  <si>
    <t>UC2C Explore the impact of recent weather events on your organisation</t>
  </si>
  <si>
    <t>UC3C Undertake project-level risk assessment</t>
  </si>
  <si>
    <t>UC3D Identify knowledge gaps, seek expertise and foster links with research and innovation</t>
  </si>
  <si>
    <t>UC4A Mainstreaming of climate change risk assessment</t>
  </si>
  <si>
    <t>UC4B Accessible climate adaptation knowledge that is integrated into internal systems and procedures</t>
  </si>
  <si>
    <t>UC4C Actively engaged in sharing, learning, research and innovation</t>
  </si>
  <si>
    <t xml:space="preserve">PI1A Identify existing adaptation work within your organisation.  </t>
  </si>
  <si>
    <t xml:space="preserve">PI1B Demonstrate how your organisation contributes to Scotland’s work to adapt  </t>
  </si>
  <si>
    <t>PI2A Define strategic adaptation goals, outcomes and/or vision</t>
  </si>
  <si>
    <t>PI2C Develop an initial adaptation (strategy and) action plan</t>
  </si>
  <si>
    <t>PI2D Take action to deliver initial adaptation (measures, options, actions</t>
  </si>
  <si>
    <t xml:space="preserve">PI2B Identify a range of potential adaptation (measures, options, actions) </t>
  </si>
  <si>
    <t>PI3B Appraisal of adaptation options</t>
  </si>
  <si>
    <t>PI3C Develop a comprehensive adaptation strategy and action plan</t>
  </si>
  <si>
    <t>PI4A Adopt an ongoing adaptive management cycle for adaptation planning</t>
  </si>
  <si>
    <t>PI4B Taking action on adaptation is mainstreamed into your organisation’s (functions / services)</t>
  </si>
  <si>
    <t xml:space="preserve">PI4C Implement pathways for adaptation / transformational change </t>
  </si>
  <si>
    <t xml:space="preserve">WT1A Join and participate in relevant professional and/or adaptation networks </t>
  </si>
  <si>
    <t xml:space="preserve">WT1B Identify and research relevant external organisations and partnerships </t>
  </si>
  <si>
    <t xml:space="preserve">WT2A Make connections with external partners </t>
  </si>
  <si>
    <t xml:space="preserve">WT2B  Coordinate with partners to deliver initial actions </t>
  </si>
  <si>
    <t>WT2C Develop communication and engagement activities with partners</t>
  </si>
  <si>
    <t xml:space="preserve">WT3A Begin to formalise partnership working </t>
  </si>
  <si>
    <t xml:space="preserve">WT3B Engage a wide range of stakeholders </t>
  </si>
  <si>
    <t>WT3C  Implement further joint actions</t>
  </si>
  <si>
    <t xml:space="preserve">WT3D Join networks and link with peer organisations. </t>
  </si>
  <si>
    <t xml:space="preserve">WT4A  Further develop and maintain partnership working </t>
  </si>
  <si>
    <t xml:space="preserve">WT4B  Sustain engagement with partners and stakeholders   </t>
  </si>
  <si>
    <t xml:space="preserve">WT4C Expand a programme of joint actions  </t>
  </si>
  <si>
    <t xml:space="preserve">WT4D Take a lead in networks and peer organisations </t>
  </si>
  <si>
    <t>UC3B Undertake strategic climate change risk assessment</t>
  </si>
  <si>
    <t>Progress Level…</t>
  </si>
  <si>
    <t xml:space="preserve">Scotland Adapts: A Capability Framework for a Climate Ready Public Sector </t>
  </si>
  <si>
    <t>2. Intermediate</t>
  </si>
  <si>
    <t>3. Advanced</t>
  </si>
  <si>
    <t>Description of how capability is displayed by organisation at this stage:</t>
  </si>
  <si>
    <t>Organisational Culture &amp; Assets</t>
  </si>
  <si>
    <t xml:space="preserve">Understanding the Challenge </t>
  </si>
  <si>
    <t xml:space="preserve"> 1. Starting</t>
  </si>
  <si>
    <t xml:space="preserve">Your organisation is able to communicate why adaptation matters by linking it to your strategic objectives. You have considered were adaptation fits in your organisation and identified key opportunities to begin your adaptation work – as well as what resources are available to support it. </t>
  </si>
  <si>
    <t>Your organisation is now prepared to work on adaptation. Leadership has put in place governance arrangements and committed suitable resources to progress with your initial adaptation plans. There is an emerging set of people in your organisation who can see opportunities to deliver adaptation – and may become adaptation ‘champions’.</t>
  </si>
  <si>
    <t xml:space="preserve">Your organisation now has governance arrangements in place to deliver adaptation. You are systematically identifying opportunities to include adaptation in plans, policies and procedures. These opportunities are being taken up by emerging adaptation ‘champions’ across your organisation. </t>
  </si>
  <si>
    <t xml:space="preserve">Your organisation delivers a broad range of action on adaptation, which is now being mainstreamed into many plans, policies and procedures. Your governance arrangements are kept up-to-date and are able to reflect changing demands as more people become involved. There is a supported network of ‘champions’ who continue to lead the way on adaptation. </t>
  </si>
  <si>
    <t xml:space="preserve">Your organisation is learning about climate change and its potential impacts in Scotland. You will have pulled together key information that is most relevant to your organisation – and this is being used to raise awareness and develop a common understanding of potential consequences.   </t>
  </si>
  <si>
    <t>Your organisation is building an understanding – and evidence – of potential climate impacts that are specific to your context and linked to strategic and operational priorities. By engaging internal stakeholders you are able to identify key functions that could be affected by climate change. Exploring recent weather events provides insight into climate-related vulnerabilities.</t>
  </si>
  <si>
    <t xml:space="preserve">Your organisation is building an evidence base for long-term climate impacts under a range of possible futures. This is used to inform climate change risk assessment - whether for strategic organisational risks, priority service areas or specific projects. You are now able to identify knowledge gaps and are working with others to address them. </t>
  </si>
  <si>
    <t xml:space="preserve">Your organisation is embedding knowledge on climate and adaptation into internal systems, enabling routine use by people in their day-to-day roles. This includes assessing climate risk within a wider risk management framework. You continue to learn and adjust to the climate adaptation challenge connecting with a wide range of partners to co-produce adaptation solutions. </t>
  </si>
  <si>
    <t xml:space="preserve">Your organisation is able to look at the big picture and see where it can make a contribution to a Climate Ready Scotland. You have recognised ways that you are already delivering adaptation actions – and have a plan for engaging key people from across your organisation. </t>
  </si>
  <si>
    <t xml:space="preserve">Your organisation has developed a clear vision of ‘climate ready’ and has defined adaptation outcomes that align with your organisation’s purpose.  You are considering an emerging set of potential adaptation actions and can pull these together into an action plan - while implementing early action practical actions. </t>
  </si>
  <si>
    <t>Your organisation has developed and is now implementing an adaptation strategy and action plan. This coordinates and integrates adaptation into relevant projects, policies and plans across your organisation and with partners. There is an appraisal of adaptation options that places them within a strategic context, aligned with your organisation’s adaptation goals/outcomes. This enables effective prioritisation and sequencing of adaptation measures.</t>
  </si>
  <si>
    <t xml:space="preserve">Your organisation is now taking a strategic approach to adaptation, which is becoming business-as-usual as it is mainstreamed into plans, policies and procedures. You are able to be flexible and allow for uncertainty, adopting an iterative adaptive management cycle and planning into the long-term, for example using adaptation pathways to manage climate risks. </t>
  </si>
  <si>
    <t>Your organisation is beginning to forge connections with others working on adaptation. You are becoming active in relevant networks to share learning and expertise. You are also identifying opportunities to consider adaptation in other groups, partnerships and forums.</t>
  </si>
  <si>
    <t xml:space="preserve">Your organisation is deepening its connection with partners on adaptation. You are taking opportunities to include adaptation in a range of your organisation’s external activities, including co-delivery of initial actions. Together you are emphasising the importance of collective action. </t>
  </si>
  <si>
    <t>Your organisation is working with partners on a regular basis to deliver a range of shared adaptation actions. Collaboration is supported by formalising partnership arrangements and you are actively seeking to involve diverse stakeholders in your adaptation planning. You are linking to wider networks to share ideas, experience and seek opportunities to collaborate.</t>
  </si>
  <si>
    <t xml:space="preserve">Your organisation is working in partnership to undertake a programme of action that achieves long-term adaptation outcomes. Partnership arrangements are maintained and refreshed so that they remain effective. You are now a leader on adaptation and supporting others to progress. </t>
  </si>
  <si>
    <t>1. Select the first capability to benchmark</t>
  </si>
  <si>
    <t>2. Consider what maturity level your organisation is currently at for that capability</t>
  </si>
  <si>
    <t xml:space="preserve">You will explore your progress against each capability individually.  You may start with any capability, but you must assess your organisation against all four capability areas. The four capabilities can be found on four different tabs.  </t>
  </si>
  <si>
    <t xml:space="preserve">Once you have completed your  first capability, then proceed to the following capabilities repeating the above steps.  </t>
  </si>
  <si>
    <t xml:space="preserve">Meet as a group to discuss benchmarking result and get insight from colleagues on aspects which you may not be able to answer yourself. Collectively agree on final responses. </t>
  </si>
  <si>
    <t>UC1A Learn about Scotland's changing climate</t>
  </si>
  <si>
    <t>UC2B Consider how your organisation’s functions might be affected by climate change</t>
  </si>
  <si>
    <t>UC3A Explore future changes by developing scenarios and/or storylines for climate impacts</t>
  </si>
  <si>
    <t>UC4B Accessible climate adaptation knowledge  is integrated into internal systems and procedures</t>
  </si>
  <si>
    <t>UC4C Actively engage in sharing, learning, research and innovation</t>
  </si>
  <si>
    <t>PI1A Identify actions already delivering adaptation</t>
  </si>
  <si>
    <t>PI1B Consider how you contribute to Scotland's adaptation outcomes</t>
  </si>
  <si>
    <t>PI1C Identify key internal stakeholders for adaptation</t>
  </si>
  <si>
    <t>PI2A Define a vision and outcomes for adaptation</t>
  </si>
  <si>
    <t xml:space="preserve">PI2D Take action to deliver initial adaptation </t>
  </si>
  <si>
    <t>PI3A Develop a strategic change process for achieving adaptation outcomes</t>
  </si>
  <si>
    <t>PI3D Implement a programme of adaptation actions</t>
  </si>
  <si>
    <t>WT1A Join relevant professional and adaptation networks</t>
  </si>
  <si>
    <t xml:space="preserve">WT1B Identify relevant external organisations and partnerships </t>
  </si>
  <si>
    <t xml:space="preserve"> Understanding the Challenge</t>
  </si>
  <si>
    <t>Scotland Adapts: A Capability Framework for a Climate Ready Public Sector</t>
  </si>
  <si>
    <t>Project Planning Gantt Chart</t>
  </si>
  <si>
    <t>Project Start Date:</t>
  </si>
  <si>
    <t>Display Week:</t>
  </si>
  <si>
    <t>Task Description</t>
  </si>
  <si>
    <t>Type</t>
  </si>
  <si>
    <t>Start</t>
  </si>
  <si>
    <t>No. Days</t>
  </si>
  <si>
    <t>To add more data, Insert new rows ABOVE this one</t>
  </si>
  <si>
    <t>SCOTLAND ADAPTS: A CAPABILITY FRAMEWORK FOR A CLIMATE READY PUBLIC SECTOR</t>
  </si>
  <si>
    <t>ORGANISATIONAL CULTURE &amp; ASSETS</t>
  </si>
  <si>
    <t>UNDERSTANDING THE CHALLENGE</t>
  </si>
  <si>
    <t>PLANNING &amp; IMPLEMENTATION</t>
  </si>
  <si>
    <t>WORKING TOGETHER</t>
  </si>
  <si>
    <t>CAPABILITY AREA:</t>
  </si>
  <si>
    <t>Task</t>
  </si>
  <si>
    <t>GUIDANCE NOTES</t>
  </si>
  <si>
    <t>MATURITY STAGE:</t>
  </si>
  <si>
    <t>1. STARTING</t>
  </si>
  <si>
    <t>2. INTERMEDIATE</t>
  </si>
  <si>
    <t>3. ADVANCED</t>
  </si>
  <si>
    <t>4. MATURE</t>
  </si>
  <si>
    <t>&lt;&lt; Return Home</t>
  </si>
  <si>
    <t>Relevant</t>
  </si>
  <si>
    <t>OC1A Consider how adaptation fits with your organisation and its objectives</t>
  </si>
  <si>
    <t xml:space="preserve">Summary Visual of Benchmarking Results across all Capabilities </t>
  </si>
  <si>
    <t>UC3A Develop (scenarios, storylines, narratives) for future climate change impacts and vulnerabilities</t>
  </si>
  <si>
    <t>UC2B Consider how your organisation’s (decisions / functions) might be affected by climate change</t>
  </si>
  <si>
    <t xml:space="preserve">PI3A Explore adaptation pathways / theory of change </t>
  </si>
  <si>
    <t>PI3D Implement a programme of adaptation (measures, options and actions</t>
  </si>
  <si>
    <t>4. Mature</t>
  </si>
  <si>
    <t>Resource Required</t>
  </si>
  <si>
    <t>Have processes been put in place to undertake task?</t>
  </si>
  <si>
    <t xml:space="preserve">Yes -Your organisation has established ongoing actions and processes for this task. </t>
  </si>
  <si>
    <t xml:space="preserve">Partly - Some initial efforts have been taken towards the identified task but more work is required </t>
  </si>
  <si>
    <t xml:space="preserve">Hover over each box to see further information on the adaptation task.  A pop-up box will come up when you place your cursor over the fields informing you of further detail on the task.  Please review print outs or the online interactive version of the Adaptation Capability Framework for further detailed description of the tasks. </t>
  </si>
  <si>
    <t>NOTES</t>
  </si>
  <si>
    <t xml:space="preserve"> NOTES</t>
  </si>
  <si>
    <t>Is this task relevant to your current adaptation needs or aims?</t>
  </si>
  <si>
    <t>High Priority</t>
  </si>
  <si>
    <t xml:space="preserve"> How accurately does the description of an organisation at that maturity stage reflect your current organisational situation? Please provide an assessment on a scale of 0-3 where 0 indicates your organisation does not display or illustrate any of the traits or characteristics described in the summary box at all and 3 meaning that your organisation currently matches the description provided accurately.  
</t>
  </si>
  <si>
    <t xml:space="preserve">How accurately does the description of an organisation at that maturity stage reflect your current organisational situation? Please provide an assessment on a scale of 0-3 where 0 indicates your organisation does not display or illustrate any of the traits or characteristics described in the summary box at all and 3 meaning that your organisation currently matches the description provided accurately.  </t>
  </si>
  <si>
    <t>A description of each capability at each of the four different maturity stages is provided. Consider how accurately the description of an organisation at that maturity stage  reflects your organisation currently.</t>
  </si>
  <si>
    <t xml:space="preserve">Please provide an assessment on a scale of 0-3.  0 indicates that your organisation does not display or illustrate any of the traits or characteristics described yet and 3 indicates that your organisation fully aligns with the description provided. </t>
  </si>
  <si>
    <t xml:space="preserve">3. Assess progress and relevance of tasks </t>
  </si>
  <si>
    <t xml:space="preserve">Use a self-rating system to assess to what extent processes have been put in place to undertake each task. Explanation of each status is outlined below. </t>
  </si>
  <si>
    <t xml:space="preserve">Consider if each task is relevant to your organisation currently and respond Yes or No accordingly. </t>
  </si>
  <si>
    <t xml:space="preserve">If desired, record further information on the tasks in the 'Notes' section. This may be useful for future reporting. </t>
  </si>
  <si>
    <t>THE BENCHMARKING TOOL</t>
  </si>
  <si>
    <t xml:space="preserve">The benchmarking process requires both quantitative and qualitative inputs to allow for incorporation of both evidence of action and reflection on progress.  Output from the self-assessment may be used directly for the SECAP and Public Bodies Climate Change duties reports. For further information on alignment between the Adaptation Capability Framework and other reporting requirements please review the 'Benchmarking ' section of the Adaptation Scotland website or contact us at adaptationscotland@sniffer.org.uk    
</t>
  </si>
  <si>
    <t>ORGANISATIONAL CULTURE &amp; RESOURCES</t>
  </si>
  <si>
    <t>Organisational Culture &amp; Resources</t>
  </si>
  <si>
    <t>Yes</t>
  </si>
  <si>
    <t>Other Tasks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</si>
</sst>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mmmm\ yyyy"/>
    <numFmt numFmtId="165" formatCode="0.0%"/>
    <numFmt numFmtId="166" formatCode="[&gt;1]&quot;Complete&quot;;[&lt;1]&quot;Not Started Yet&quot;;&quot;Pending or Incomplete&quot;"/>
    <numFmt numFmtId="167" formatCode="[$-809]dd\ mmmm\ yyyy"/>
    <numFmt numFmtId="168" formatCode="d"/>
    <numFmt numFmtId="169" formatCode="[&gt;1]&quot;Established&quot;;[&lt;1]&quot;Pending or Not Started Yet&quot;;&quot;Ongoing&quot;"/>
  </numFmts>
  <fonts count="70" x14ac:knownFonts="1">
    <font>
      <sz val="11"/>
      <color theme="1"/>
      <name val="Gill Sans MT"/>
      <family val="2"/>
      <scheme val="minor"/>
    </font>
    <font>
      <sz val="11"/>
      <color theme="1"/>
      <name val="Gill Sans MT"/>
      <family val="2"/>
      <scheme val="minor"/>
    </font>
    <font>
      <sz val="12"/>
      <color theme="3"/>
      <name val="Gill Sans MT"/>
      <family val="2"/>
      <scheme val="minor"/>
    </font>
    <font>
      <sz val="11"/>
      <color theme="9" tint="-0.499984740745262"/>
      <name val="Gill Sans MT"/>
      <family val="2"/>
      <scheme val="minor"/>
    </font>
    <font>
      <sz val="11"/>
      <name val="Gill Sans MT"/>
      <family val="2"/>
      <scheme val="minor"/>
    </font>
    <font>
      <sz val="11"/>
      <color rgb="FF6C0000"/>
      <name val="Gill Sans MT"/>
      <family val="2"/>
      <scheme val="minor"/>
    </font>
    <font>
      <sz val="36"/>
      <color theme="3"/>
      <name val="Gill Sans MT"/>
      <family val="2"/>
      <scheme val="major"/>
    </font>
    <font>
      <sz val="16"/>
      <color theme="3"/>
      <name val="Gill Sans MT"/>
      <family val="2"/>
      <scheme val="major"/>
    </font>
    <font>
      <sz val="11"/>
      <color theme="3"/>
      <name val="Gill Sans MT"/>
      <family val="2"/>
      <scheme val="major"/>
    </font>
    <font>
      <sz val="11"/>
      <color theme="1" tint="4.9989318521683403E-2"/>
      <name val="Gill Sans MT"/>
      <family val="2"/>
      <scheme val="major"/>
    </font>
    <font>
      <sz val="11"/>
      <color theme="3"/>
      <name val="Gill Sans MT"/>
      <family val="2"/>
      <scheme val="minor"/>
    </font>
    <font>
      <sz val="11"/>
      <color theme="4" tint="-0.499984740745262"/>
      <name val="Gill Sans MT"/>
      <family val="2"/>
      <scheme val="minor"/>
    </font>
    <font>
      <b/>
      <sz val="30"/>
      <color theme="0"/>
      <name val="Gill Sans MT"/>
      <family val="2"/>
      <scheme val="major"/>
    </font>
    <font>
      <b/>
      <sz val="13"/>
      <color theme="0"/>
      <name val="Gill Sans MT"/>
      <family val="2"/>
      <scheme val="minor"/>
    </font>
    <font>
      <b/>
      <sz val="14"/>
      <color theme="4" tint="-0.24994659260841701"/>
      <name val="Gill Sans MT"/>
      <family val="2"/>
      <scheme val="minor"/>
    </font>
    <font>
      <b/>
      <sz val="14"/>
      <color theme="0"/>
      <name val="Gill Sans MT"/>
      <family val="2"/>
      <scheme val="minor"/>
    </font>
    <font>
      <b/>
      <sz val="14"/>
      <color theme="3" tint="0.59999389629810485"/>
      <name val="Gill Sans MT"/>
      <family val="2"/>
      <scheme val="minor"/>
    </font>
    <font>
      <sz val="14"/>
      <color theme="3"/>
      <name val="Gill Sans MT"/>
      <family val="2"/>
      <scheme val="minor"/>
    </font>
    <font>
      <b/>
      <sz val="18"/>
      <color rgb="FF008DA9"/>
      <name val="Gill Sans MT"/>
      <family val="2"/>
      <scheme val="minor"/>
    </font>
    <font>
      <sz val="11"/>
      <color theme="0"/>
      <name val="Gill Sans MT"/>
      <family val="2"/>
      <scheme val="minor"/>
    </font>
    <font>
      <b/>
      <sz val="11"/>
      <color theme="0"/>
      <name val="Gill Sans MT"/>
      <family val="2"/>
      <scheme val="minor"/>
    </font>
    <font>
      <sz val="12"/>
      <color theme="1"/>
      <name val="Gill Sans MT"/>
      <family val="2"/>
      <scheme val="minor"/>
    </font>
    <font>
      <sz val="14"/>
      <color theme="1"/>
      <name val="Gill Sans MT"/>
      <family val="2"/>
      <scheme val="minor"/>
    </font>
    <font>
      <b/>
      <sz val="26"/>
      <color theme="0"/>
      <name val="Gill Sans MT"/>
      <family val="2"/>
      <scheme val="major"/>
    </font>
    <font>
      <sz val="16"/>
      <color theme="0"/>
      <name val="Gill Sans MT"/>
      <family val="2"/>
      <scheme val="minor"/>
    </font>
    <font>
      <b/>
      <sz val="16"/>
      <color theme="0"/>
      <name val="Gill Sans MT"/>
      <family val="2"/>
      <scheme val="major"/>
    </font>
    <font>
      <b/>
      <sz val="16"/>
      <color theme="0"/>
      <name val="Gill Sans MT"/>
      <family val="2"/>
      <scheme val="minor"/>
    </font>
    <font>
      <b/>
      <sz val="16"/>
      <color theme="4" tint="-0.499984740745262"/>
      <name val="Gill Sans MT"/>
      <family val="2"/>
      <scheme val="minor"/>
    </font>
    <font>
      <sz val="11"/>
      <name val="Gill Sans MT"/>
      <family val="2"/>
      <scheme val="major"/>
    </font>
    <font>
      <sz val="7"/>
      <color theme="1"/>
      <name val="Gill Sans MT"/>
      <family val="2"/>
      <scheme val="minor"/>
    </font>
    <font>
      <sz val="7"/>
      <name val="Gill Sans MT"/>
      <family val="2"/>
      <scheme val="minor"/>
    </font>
    <font>
      <sz val="12"/>
      <name val="Gill Sans MT"/>
      <family val="2"/>
      <scheme val="major"/>
    </font>
    <font>
      <sz val="12"/>
      <name val="Gill Sans MT"/>
      <family val="2"/>
      <scheme val="minor"/>
    </font>
    <font>
      <sz val="12"/>
      <color theme="0"/>
      <name val="Gill Sans MT"/>
      <family val="2"/>
      <scheme val="major"/>
    </font>
    <font>
      <sz val="11"/>
      <color theme="0"/>
      <name val="Gill Sans MT"/>
      <family val="2"/>
      <scheme val="major"/>
    </font>
    <font>
      <b/>
      <sz val="18"/>
      <color rgb="FF008DA9"/>
      <name val="Webdings"/>
      <family val="1"/>
      <charset val="2"/>
    </font>
    <font>
      <sz val="14"/>
      <color theme="1" tint="0.249977111117893"/>
      <name val="Webdings"/>
      <family val="1"/>
      <charset val="2"/>
    </font>
    <font>
      <sz val="14"/>
      <color theme="0"/>
      <name val="Webdings"/>
      <family val="1"/>
      <charset val="2"/>
    </font>
    <font>
      <sz val="14"/>
      <color theme="1"/>
      <name val="Webdings"/>
      <family val="1"/>
      <charset val="2"/>
    </font>
    <font>
      <sz val="11"/>
      <color rgb="FFF8696B"/>
      <name val="Gill Sans MT"/>
      <family val="2"/>
      <scheme val="minor"/>
    </font>
    <font>
      <u/>
      <sz val="11"/>
      <color theme="10"/>
      <name val="Gill Sans MT"/>
      <family val="2"/>
      <scheme val="minor"/>
    </font>
    <font>
      <b/>
      <sz val="28"/>
      <color theme="0"/>
      <name val="Gill Sans MT"/>
      <family val="2"/>
      <scheme val="major"/>
    </font>
    <font>
      <b/>
      <sz val="11"/>
      <color rgb="FF002060"/>
      <name val="Gill Sans MT"/>
      <family val="2"/>
      <scheme val="minor"/>
    </font>
    <font>
      <sz val="11"/>
      <color rgb="FF002060"/>
      <name val="Gill Sans MT"/>
      <family val="2"/>
      <scheme val="minor"/>
    </font>
    <font>
      <b/>
      <sz val="11"/>
      <color theme="1"/>
      <name val="Gill Sans MT"/>
      <family val="2"/>
      <scheme val="minor"/>
    </font>
    <font>
      <sz val="28"/>
      <color theme="4" tint="-0.499984740745262"/>
      <name val="Gill Sans MT"/>
      <family val="2"/>
      <scheme val="minor"/>
    </font>
    <font>
      <b/>
      <sz val="22"/>
      <color theme="1" tint="0.34998626667073579"/>
      <name val="Gill Sans MT"/>
      <family val="2"/>
      <scheme val="major"/>
    </font>
    <font>
      <sz val="10"/>
      <name val="Gill Sans MT"/>
      <family val="2"/>
      <scheme val="minor"/>
    </font>
    <font>
      <b/>
      <sz val="11"/>
      <name val="Gill Sans MT"/>
      <family val="2"/>
      <scheme val="minor"/>
    </font>
    <font>
      <sz val="16"/>
      <color theme="1"/>
      <name val="Gill Sans MT"/>
      <family val="2"/>
      <scheme val="minor"/>
    </font>
    <font>
      <sz val="10"/>
      <color theme="0"/>
      <name val="Gill Sans MT"/>
      <family val="2"/>
      <scheme val="minor"/>
    </font>
    <font>
      <b/>
      <sz val="10"/>
      <color theme="0"/>
      <name val="Gill Sans MT"/>
      <family val="2"/>
      <scheme val="minor"/>
    </font>
    <font>
      <sz val="18"/>
      <color rgb="FF002060"/>
      <name val="Gill Sans MT"/>
      <family val="2"/>
      <scheme val="major"/>
    </font>
    <font>
      <sz val="30"/>
      <color theme="0"/>
      <name val="Gill Sans MT"/>
      <family val="2"/>
      <scheme val="minor"/>
    </font>
    <font>
      <sz val="28"/>
      <color theme="0"/>
      <name val="Gill Sans MT"/>
      <family val="2"/>
      <scheme val="major"/>
    </font>
    <font>
      <b/>
      <sz val="26"/>
      <color rgb="FF008DA9"/>
      <name val="Gill Sans MT"/>
      <family val="2"/>
      <scheme val="minor"/>
    </font>
    <font>
      <sz val="16"/>
      <color theme="0"/>
      <name val="Gill Sans MT"/>
      <family val="2"/>
      <scheme val="major"/>
    </font>
    <font>
      <b/>
      <sz val="1"/>
      <color theme="3" tint="0.59999389629810485"/>
      <name val="Gill Sans MT"/>
      <family val="2"/>
      <scheme val="minor"/>
    </font>
    <font>
      <sz val="28"/>
      <color theme="0"/>
      <name val="Gill Sans MT"/>
      <family val="2"/>
      <scheme val="minor"/>
    </font>
    <font>
      <sz val="14"/>
      <color theme="0"/>
      <name val="Gill Sans MT"/>
      <family val="2"/>
      <scheme val="minor"/>
    </font>
    <font>
      <sz val="18"/>
      <color theme="0"/>
      <name val="Gill Sans MT"/>
      <family val="2"/>
      <scheme val="minor"/>
    </font>
    <font>
      <sz val="30"/>
      <color theme="0"/>
      <name val="Gill Sans MT"/>
      <family val="2"/>
      <scheme val="major"/>
    </font>
    <font>
      <sz val="26"/>
      <color theme="0"/>
      <name val="Gill Sans MT"/>
      <family val="2"/>
      <scheme val="major"/>
    </font>
    <font>
      <sz val="14"/>
      <color theme="0"/>
      <name val="Gill Sans MT"/>
      <family val="2"/>
      <scheme val="major"/>
    </font>
    <font>
      <sz val="10"/>
      <color theme="1"/>
      <name val="Gill Sans MT"/>
      <family val="2"/>
      <scheme val="minor"/>
    </font>
    <font>
      <sz val="10"/>
      <color theme="4" tint="-0.499984740745262"/>
      <name val="Gill Sans MT"/>
      <family val="2"/>
      <scheme val="minor"/>
    </font>
    <font>
      <sz val="22"/>
      <color theme="1" tint="0.34998626667073579"/>
      <name val="Gill Sans MT"/>
      <family val="2"/>
      <scheme val="major"/>
    </font>
    <font>
      <b/>
      <sz val="10"/>
      <color theme="3" tint="-0.24994659260841701"/>
      <name val="Gill Sans MT"/>
      <family val="2"/>
      <scheme val="minor"/>
    </font>
    <font>
      <b/>
      <sz val="16"/>
      <color theme="1"/>
      <name val="Gill Sans MT"/>
      <family val="2"/>
      <scheme val="minor"/>
    </font>
    <font>
      <sz val="14"/>
      <color theme="1" tint="0.14999847407452621"/>
      <name val="Webdings"/>
      <family val="1"/>
      <charset val="2"/>
    </font>
  </fonts>
  <fills count="26">
    <fill>
      <patternFill patternType="none"/>
    </fill>
    <fill>
      <patternFill patternType="gray125"/>
    </fill>
    <fill>
      <patternFill patternType="solid">
        <fgColor theme="0" tint="-4.9989318521683403E-2"/>
        <bgColor indexed="64"/>
      </patternFill>
    </fill>
    <fill>
      <patternFill patternType="solid">
        <fgColor theme="7" tint="0.39997558519241921"/>
        <bgColor indexed="65"/>
      </patternFill>
    </fill>
    <fill>
      <patternFill patternType="solid">
        <fgColor theme="0"/>
        <bgColor indexed="64"/>
      </patternFill>
    </fill>
    <fill>
      <patternFill patternType="solid">
        <fgColor theme="7" tint="0.39994506668294322"/>
        <bgColor indexed="64"/>
      </patternFill>
    </fill>
    <fill>
      <patternFill patternType="solid">
        <fgColor theme="7" tint="0.59999389629810485"/>
        <bgColor indexed="65"/>
      </patternFill>
    </fill>
    <fill>
      <patternFill patternType="solid">
        <fgColor theme="4" tint="-0.249977111117893"/>
        <bgColor indexed="64"/>
      </patternFill>
    </fill>
    <fill>
      <patternFill patternType="solid">
        <fgColor theme="4" tint="-0.24994659260841701"/>
        <bgColor indexed="64"/>
      </patternFill>
    </fill>
    <fill>
      <patternFill patternType="solid">
        <fgColor theme="4"/>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59996337778862885"/>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rgb="FFB75B13"/>
        <bgColor indexed="64"/>
      </patternFill>
    </fill>
    <fill>
      <patternFill patternType="solid">
        <fgColor rgb="FF4B821C"/>
        <bgColor indexed="64"/>
      </patternFill>
    </fill>
    <fill>
      <patternFill patternType="solid">
        <fgColor rgb="FF601546"/>
        <bgColor indexed="64"/>
      </patternFill>
    </fill>
    <fill>
      <patternFill patternType="solid">
        <fgColor rgb="FF0C5873"/>
        <bgColor indexed="64"/>
      </patternFill>
    </fill>
    <fill>
      <patternFill patternType="solid">
        <fgColor theme="6"/>
      </patternFill>
    </fill>
    <fill>
      <patternFill patternType="solid">
        <fgColor theme="1" tint="0.34998626667073579"/>
        <bgColor indexed="64"/>
      </patternFill>
    </fill>
    <fill>
      <patternFill patternType="solid">
        <fgColor theme="1" tint="0.34998626667073579"/>
        <bgColor theme="4"/>
      </patternFill>
    </fill>
    <fill>
      <patternFill patternType="solid">
        <fgColor theme="2"/>
        <bgColor indexed="64"/>
      </patternFill>
    </fill>
    <fill>
      <patternFill patternType="solid">
        <fgColor theme="3"/>
        <bgColor indexed="64"/>
      </patternFill>
    </fill>
    <fill>
      <patternFill patternType="solid">
        <fgColor theme="3" tint="-0.249977111117893"/>
        <bgColor indexed="64"/>
      </patternFill>
    </fill>
    <fill>
      <patternFill patternType="solid">
        <fgColor theme="3" tint="0.59999389629810485"/>
        <bgColor rgb="FF000000"/>
      </patternFill>
    </fill>
  </fills>
  <borders count="48">
    <border>
      <left/>
      <right/>
      <top/>
      <bottom/>
      <diagonal/>
    </border>
    <border>
      <left/>
      <right/>
      <top/>
      <bottom style="thick">
        <color theme="4" tint="-0.24994659260841701"/>
      </bottom>
      <diagonal/>
    </border>
    <border>
      <left style="thick">
        <color theme="4" tint="-0.24994659260841701"/>
      </left>
      <right/>
      <top style="thick">
        <color theme="4" tint="-0.24994659260841701"/>
      </top>
      <bottom/>
      <diagonal/>
    </border>
    <border>
      <left style="thick">
        <color theme="4" tint="-0.24994659260841701"/>
      </left>
      <right/>
      <top/>
      <bottom/>
      <diagonal/>
    </border>
    <border>
      <left style="medium">
        <color theme="3" tint="0.59996337778862885"/>
      </left>
      <right style="medium">
        <color theme="3" tint="0.59996337778862885"/>
      </right>
      <top style="medium">
        <color theme="3" tint="0.59996337778862885"/>
      </top>
      <bottom style="medium">
        <color theme="3" tint="0.59996337778862885"/>
      </bottom>
      <diagonal/>
    </border>
    <border>
      <left style="medium">
        <color theme="3" tint="0.59996337778862885"/>
      </left>
      <right/>
      <top style="medium">
        <color theme="3" tint="0.59996337778862885"/>
      </top>
      <bottom/>
      <diagonal/>
    </border>
    <border>
      <left/>
      <right/>
      <top style="medium">
        <color theme="3" tint="0.59996337778862885"/>
      </top>
      <bottom/>
      <diagonal/>
    </border>
    <border>
      <left/>
      <right/>
      <top/>
      <bottom style="medium">
        <color theme="3" tint="0.59996337778862885"/>
      </bottom>
      <diagonal/>
    </border>
    <border>
      <left/>
      <right style="medium">
        <color theme="3" tint="0.59996337778862885"/>
      </right>
      <top/>
      <bottom/>
      <diagonal/>
    </border>
    <border>
      <left style="medium">
        <color theme="3" tint="0.59996337778862885"/>
      </left>
      <right/>
      <top/>
      <bottom/>
      <diagonal/>
    </border>
    <border>
      <left/>
      <right/>
      <top/>
      <bottom style="medium">
        <color theme="3" tint="0.39994506668294322"/>
      </bottom>
      <diagonal/>
    </border>
    <border>
      <left/>
      <right/>
      <top style="medium">
        <color theme="3" tint="0.39994506668294322"/>
      </top>
      <bottom/>
      <diagonal/>
    </border>
    <border>
      <left style="thin">
        <color theme="0"/>
      </left>
      <right style="thin">
        <color theme="0"/>
      </right>
      <top style="thin">
        <color theme="0"/>
      </top>
      <bottom style="thin">
        <color theme="0"/>
      </bottom>
      <diagonal/>
    </border>
    <border>
      <left/>
      <right/>
      <top style="thin">
        <color theme="0"/>
      </top>
      <bottom/>
      <diagonal/>
    </border>
    <border>
      <left/>
      <right/>
      <top/>
      <bottom style="thin">
        <color theme="0"/>
      </bottom>
      <diagonal/>
    </border>
    <border>
      <left/>
      <right/>
      <top style="thin">
        <color theme="0"/>
      </top>
      <bottom style="medium">
        <color theme="3" tint="0.59996337778862885"/>
      </bottom>
      <diagonal/>
    </border>
    <border>
      <left style="thin">
        <color theme="0"/>
      </left>
      <right style="thin">
        <color theme="0"/>
      </right>
      <top style="thin">
        <color theme="0"/>
      </top>
      <bottom/>
      <diagonal/>
    </border>
    <border>
      <left style="thin">
        <color theme="0"/>
      </left>
      <right/>
      <top style="thin">
        <color theme="8" tint="0.39997558519241921"/>
      </top>
      <bottom/>
      <diagonal/>
    </border>
    <border>
      <left/>
      <right/>
      <top style="thin">
        <color theme="8" tint="0.39997558519241921"/>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right/>
      <top/>
      <bottom style="medium">
        <color theme="0" tint="-0.14996795556505021"/>
      </bottom>
      <diagonal/>
    </border>
    <border>
      <left style="thin">
        <color theme="0" tint="-0.14993743705557422"/>
      </left>
      <right style="thin">
        <color theme="0" tint="-0.14993743705557422"/>
      </right>
      <top/>
      <bottom style="medium">
        <color theme="0" tint="-0.1499679555650502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theme="3" tint="0.59996337778862885"/>
      </left>
      <right/>
      <top style="medium">
        <color theme="3" tint="0.59996337778862885"/>
      </top>
      <bottom style="medium">
        <color theme="3" tint="0.5999633777886288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5">
    <xf numFmtId="0" fontId="0" fillId="0" borderId="0">
      <alignment horizontal="left" wrapText="1" indent="1"/>
    </xf>
    <xf numFmtId="0" fontId="6" fillId="0" borderId="0" applyNumberFormat="0" applyFill="0" applyBorder="0" applyAlignment="0" applyProtection="0"/>
    <xf numFmtId="0" fontId="8" fillId="0" borderId="0" applyNumberFormat="0" applyFill="0" applyBorder="0" applyAlignment="0" applyProtection="0"/>
    <xf numFmtId="0" fontId="3" fillId="3" borderId="0" applyNumberFormat="0" applyBorder="0" applyAlignment="0" applyProtection="0"/>
    <xf numFmtId="0" fontId="7" fillId="0" borderId="0" applyNumberFormat="0" applyFill="0" applyAlignment="0" applyProtection="0"/>
    <xf numFmtId="0" fontId="9" fillId="5" borderId="0" applyBorder="0" applyProtection="0">
      <alignment horizontal="left" vertical="center" indent="1"/>
    </xf>
    <xf numFmtId="0" fontId="9" fillId="5" borderId="0" applyNumberFormat="0" applyBorder="0" applyProtection="0">
      <alignment horizontal="left" vertical="center"/>
    </xf>
    <xf numFmtId="0" fontId="1" fillId="0" borderId="0" applyNumberFormat="0" applyFill="0" applyAlignment="0" applyProtection="0"/>
    <xf numFmtId="0" fontId="5" fillId="0" borderId="0" applyNumberFormat="0" applyFill="0" applyBorder="0" applyAlignment="0" applyProtection="0"/>
    <xf numFmtId="40" fontId="1" fillId="0" borderId="0" applyFont="0" applyFill="0" applyBorder="0" applyProtection="0">
      <alignment horizontal="right"/>
    </xf>
    <xf numFmtId="165" fontId="1" fillId="0" borderId="0" applyFont="0" applyFill="0" applyBorder="0" applyProtection="0">
      <alignment horizontal="right"/>
    </xf>
    <xf numFmtId="164" fontId="8" fillId="4" borderId="0" applyFill="0" applyBorder="0">
      <alignment horizontal="right"/>
    </xf>
    <xf numFmtId="0" fontId="1" fillId="6" borderId="0" applyNumberFormat="0" applyBorder="0" applyAlignment="0" applyProtection="0"/>
    <xf numFmtId="0" fontId="1" fillId="0" borderId="0"/>
    <xf numFmtId="0" fontId="11" fillId="8" borderId="0">
      <alignment horizontal="left" vertical="center" wrapText="1" indent="1"/>
    </xf>
    <xf numFmtId="0" fontId="12" fillId="8" borderId="0" applyNumberFormat="0" applyBorder="0" applyProtection="0">
      <alignment horizontal="left" vertical="top" indent="1"/>
    </xf>
    <xf numFmtId="0" fontId="13" fillId="8" borderId="0" applyNumberFormat="0" applyBorder="0" applyProtection="0">
      <alignment horizontal="right" vertical="center" indent="2"/>
    </xf>
    <xf numFmtId="0" fontId="2" fillId="4" borderId="1" applyNumberFormat="0" applyProtection="0">
      <alignment horizontal="left" vertical="center" wrapText="1" indent="1"/>
    </xf>
    <xf numFmtId="14" fontId="4" fillId="0" borderId="0" applyFont="0" applyFill="0" applyBorder="0" applyAlignment="0">
      <alignment vertical="center"/>
    </xf>
    <xf numFmtId="0" fontId="14" fillId="4" borderId="2" applyNumberFormat="0" applyProtection="0">
      <alignment horizontal="left" indent="1"/>
    </xf>
    <xf numFmtId="0" fontId="10" fillId="4" borderId="3" applyNumberFormat="0" applyProtection="0">
      <alignment horizontal="left" vertical="top" wrapText="1" indent="1"/>
    </xf>
    <xf numFmtId="0" fontId="15" fillId="8" borderId="0" applyNumberFormat="0" applyBorder="0" applyAlignment="0" applyProtection="0">
      <alignment horizontal="left" vertical="center" indent="1"/>
    </xf>
    <xf numFmtId="0" fontId="4" fillId="9" borderId="0" applyNumberFormat="0" applyFont="0" applyFill="0" applyBorder="0">
      <alignment horizontal="center" vertical="center" wrapText="1"/>
    </xf>
    <xf numFmtId="0" fontId="11" fillId="8" borderId="0" applyFill="0">
      <alignment horizontal="left" vertical="center" wrapText="1" indent="3"/>
    </xf>
    <xf numFmtId="14" fontId="4" fillId="0" borderId="0" applyFont="0" applyFill="0" applyBorder="0">
      <alignment horizontal="right" vertical="center" indent="1"/>
    </xf>
    <xf numFmtId="0" fontId="40" fillId="0" borderId="0" applyNumberFormat="0" applyFill="0" applyBorder="0" applyAlignment="0" applyProtection="0">
      <alignment horizontal="left" wrapText="1" indent="1"/>
    </xf>
    <xf numFmtId="41" fontId="1" fillId="0" borderId="0" applyFont="0" applyFill="0" applyBorder="0" applyAlignment="0" applyProtection="0"/>
    <xf numFmtId="0" fontId="19" fillId="19" borderId="0" applyNumberFormat="0" applyBorder="0" applyAlignment="0" applyProtection="0"/>
    <xf numFmtId="0" fontId="46" fillId="0" borderId="0" applyNumberFormat="0" applyFill="0" applyBorder="0" applyAlignment="0" applyProtection="0"/>
    <xf numFmtId="0" fontId="22" fillId="0" borderId="0" applyNumberFormat="0" applyFill="0" applyProtection="0">
      <alignment vertical="top"/>
    </xf>
    <xf numFmtId="0" fontId="22" fillId="0" borderId="0" applyNumberFormat="0" applyFill="0" applyAlignment="0" applyProtection="0"/>
    <xf numFmtId="0" fontId="1" fillId="0" borderId="0" applyNumberFormat="0" applyFill="0" applyProtection="0">
      <alignment horizontal="right" vertical="center" indent="1"/>
    </xf>
    <xf numFmtId="14" fontId="1" fillId="0" borderId="0" applyFont="0" applyFill="0" applyBorder="0">
      <alignment horizontal="center" vertical="center"/>
    </xf>
    <xf numFmtId="9" fontId="1" fillId="0" borderId="0" applyFont="0" applyFill="0" applyBorder="0" applyProtection="0">
      <alignment horizontal="center" vertical="center"/>
    </xf>
    <xf numFmtId="37" fontId="1" fillId="0" borderId="0" applyFont="0" applyFill="0" applyBorder="0" applyProtection="0">
      <alignment horizontal="center" vertical="center"/>
    </xf>
  </cellStyleXfs>
  <cellXfs count="327">
    <xf numFmtId="0" fontId="0" fillId="0" borderId="0" xfId="0">
      <alignment horizontal="left" wrapText="1" indent="1"/>
    </xf>
    <xf numFmtId="0" fontId="0" fillId="4" borderId="0" xfId="0" applyFill="1" applyProtection="1">
      <alignment horizontal="left" wrapText="1" indent="1"/>
    </xf>
    <xf numFmtId="0" fontId="0" fillId="0" borderId="0" xfId="0" applyProtection="1">
      <alignment horizontal="left" wrapText="1" indent="1"/>
    </xf>
    <xf numFmtId="0" fontId="0" fillId="0" borderId="0" xfId="0" applyFill="1" applyProtection="1">
      <alignment horizontal="left" wrapText="1" indent="1"/>
    </xf>
    <xf numFmtId="0" fontId="6" fillId="4" borderId="0" xfId="1" applyFill="1" applyAlignment="1" applyProtection="1"/>
    <xf numFmtId="164" fontId="8" fillId="0" borderId="0" xfId="11" applyFill="1" applyAlignment="1"/>
    <xf numFmtId="0" fontId="11" fillId="4" borderId="0" xfId="14" applyFont="1" applyFill="1" applyBorder="1">
      <alignment horizontal="left" vertical="center" wrapText="1" indent="1"/>
    </xf>
    <xf numFmtId="0" fontId="11" fillId="10" borderId="0" xfId="14" applyFill="1">
      <alignment horizontal="left" vertical="center" wrapText="1" indent="1"/>
    </xf>
    <xf numFmtId="0" fontId="11" fillId="10" borderId="0" xfId="14" applyFill="1">
      <alignment horizontal="left" vertical="center" wrapText="1" indent="1"/>
    </xf>
    <xf numFmtId="0" fontId="11" fillId="10" borderId="0" xfId="14" applyFill="1" applyBorder="1">
      <alignment horizontal="left" vertical="center" wrapText="1" indent="1"/>
    </xf>
    <xf numFmtId="0" fontId="13" fillId="10" borderId="0" xfId="16" applyFill="1" applyBorder="1">
      <alignment horizontal="right" vertical="center" indent="2"/>
    </xf>
    <xf numFmtId="0" fontId="11" fillId="10" borderId="5" xfId="14" applyFill="1" applyBorder="1">
      <alignment horizontal="left" vertical="center" wrapText="1" indent="1"/>
    </xf>
    <xf numFmtId="0" fontId="11" fillId="10" borderId="9" xfId="14" applyFill="1" applyBorder="1">
      <alignment horizontal="left" vertical="center" wrapText="1" indent="1"/>
    </xf>
    <xf numFmtId="0" fontId="11" fillId="10" borderId="4" xfId="23" applyFill="1" applyBorder="1" applyAlignment="1">
      <alignment horizontal="left" vertical="center" wrapText="1" indent="1"/>
    </xf>
    <xf numFmtId="0" fontId="8" fillId="10" borderId="0" xfId="2" applyFill="1" applyBorder="1" applyAlignment="1">
      <alignment horizontal="left" vertical="center" wrapText="1" indent="1"/>
    </xf>
    <xf numFmtId="0" fontId="2" fillId="10" borderId="0" xfId="17" applyFill="1" applyBorder="1">
      <alignment horizontal="left" vertical="center" wrapText="1" indent="1"/>
    </xf>
    <xf numFmtId="14" fontId="8" fillId="10" borderId="0" xfId="2" applyNumberFormat="1" applyFill="1" applyBorder="1" applyAlignment="1">
      <alignment horizontal="left" vertical="center" indent="1"/>
    </xf>
    <xf numFmtId="0" fontId="12" fillId="10" borderId="0" xfId="15" applyFill="1" applyBorder="1" applyAlignment="1">
      <alignment vertical="top"/>
    </xf>
    <xf numFmtId="0" fontId="12" fillId="10" borderId="0" xfId="15" applyFill="1" applyAlignment="1">
      <alignment vertical="top"/>
    </xf>
    <xf numFmtId="0" fontId="19" fillId="10" borderId="0" xfId="14" applyFont="1" applyFill="1">
      <alignment horizontal="left" vertical="center" wrapText="1" indent="1"/>
    </xf>
    <xf numFmtId="0" fontId="11" fillId="4" borderId="0" xfId="14" applyFill="1">
      <alignment horizontal="left" vertical="center" wrapText="1" indent="1"/>
    </xf>
    <xf numFmtId="0" fontId="11" fillId="12" borderId="0" xfId="14" applyFill="1">
      <alignment horizontal="left" vertical="center" wrapText="1" indent="1"/>
    </xf>
    <xf numFmtId="0" fontId="11" fillId="12" borderId="0" xfId="14" applyFill="1" applyBorder="1">
      <alignment horizontal="left" vertical="center" wrapText="1" indent="1"/>
    </xf>
    <xf numFmtId="0" fontId="21" fillId="0" borderId="0" xfId="0" applyFont="1" applyProtection="1">
      <alignment horizontal="left" wrapText="1" indent="1"/>
    </xf>
    <xf numFmtId="0" fontId="21" fillId="0" borderId="0" xfId="0" applyFont="1" applyFill="1" applyProtection="1">
      <alignment horizontal="left" wrapText="1" indent="1"/>
    </xf>
    <xf numFmtId="0" fontId="22" fillId="6" borderId="0" xfId="12" applyFont="1" applyAlignment="1" applyProtection="1">
      <alignment horizontal="left" wrapText="1" indent="1"/>
    </xf>
    <xf numFmtId="0" fontId="22" fillId="0" borderId="0" xfId="0" applyFont="1" applyFill="1" applyProtection="1">
      <alignment horizontal="left" wrapText="1" indent="1"/>
    </xf>
    <xf numFmtId="0" fontId="22" fillId="0" borderId="0" xfId="0" applyFont="1" applyProtection="1">
      <alignment horizontal="left" wrapText="1" indent="1"/>
    </xf>
    <xf numFmtId="0" fontId="20" fillId="10" borderId="0" xfId="14" applyFont="1" applyFill="1">
      <alignment horizontal="left" vertical="center" wrapText="1" indent="1"/>
    </xf>
    <xf numFmtId="0" fontId="24" fillId="10" borderId="0" xfId="14" applyFont="1" applyFill="1" applyAlignment="1">
      <alignment horizontal="left" vertical="center" wrapText="1"/>
    </xf>
    <xf numFmtId="0" fontId="11" fillId="10" borderId="0" xfId="14" applyFill="1" applyAlignment="1">
      <alignment horizontal="left" vertical="center" wrapText="1"/>
    </xf>
    <xf numFmtId="0" fontId="26" fillId="10" borderId="0" xfId="14" applyFont="1" applyFill="1" applyAlignment="1">
      <alignment horizontal="center" vertical="center" wrapText="1"/>
    </xf>
    <xf numFmtId="0" fontId="27" fillId="10" borderId="0" xfId="14" applyFont="1" applyFill="1">
      <alignment horizontal="left" vertical="center" wrapText="1" indent="1"/>
    </xf>
    <xf numFmtId="0" fontId="11" fillId="10" borderId="0" xfId="14" applyFill="1" applyBorder="1" applyAlignment="1">
      <alignment horizontal="left" vertical="center" wrapText="1"/>
    </xf>
    <xf numFmtId="0" fontId="4" fillId="4" borderId="0" xfId="14" applyFont="1" applyFill="1" applyBorder="1" applyAlignment="1">
      <alignment horizontal="left" vertical="center" wrapText="1"/>
    </xf>
    <xf numFmtId="0" fontId="28" fillId="4" borderId="0" xfId="15" applyFont="1" applyFill="1" applyBorder="1" applyAlignment="1">
      <alignment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left" vertical="top" wrapText="1"/>
    </xf>
    <xf numFmtId="0" fontId="29" fillId="4" borderId="0" xfId="0" applyFont="1" applyFill="1" applyBorder="1" applyAlignment="1">
      <alignment horizontal="center" vertical="top" wrapText="1"/>
    </xf>
    <xf numFmtId="0" fontId="4" fillId="4" borderId="10" xfId="14" applyFont="1" applyFill="1" applyBorder="1" applyAlignment="1">
      <alignment horizontal="left" vertical="top" wrapText="1"/>
    </xf>
    <xf numFmtId="0" fontId="30" fillId="4" borderId="10" xfId="14" applyFont="1" applyFill="1" applyBorder="1" applyAlignment="1">
      <alignment horizontal="center" vertical="top" wrapText="1"/>
    </xf>
    <xf numFmtId="0" fontId="0" fillId="4" borderId="0" xfId="0" applyFont="1" applyFill="1" applyBorder="1" applyAlignment="1">
      <alignment horizontal="left" vertical="center" wrapText="1" indent="1"/>
    </xf>
    <xf numFmtId="0" fontId="11" fillId="4" borderId="0" xfId="14" applyFont="1" applyFill="1" applyBorder="1" applyAlignment="1">
      <alignment horizontal="left" vertical="top" wrapText="1" indent="1"/>
    </xf>
    <xf numFmtId="0" fontId="0" fillId="4" borderId="0" xfId="0" applyFont="1" applyFill="1" applyBorder="1" applyAlignment="1">
      <alignment horizontal="left" vertical="top" wrapText="1" indent="1"/>
    </xf>
    <xf numFmtId="0" fontId="11" fillId="4" borderId="12" xfId="14" applyFont="1" applyFill="1" applyBorder="1" applyAlignment="1">
      <alignment horizontal="left" vertical="top" wrapText="1" indent="1"/>
    </xf>
    <xf numFmtId="0" fontId="0" fillId="4" borderId="12" xfId="0" applyFont="1" applyFill="1" applyBorder="1" applyAlignment="1">
      <alignment horizontal="left" vertical="top" wrapText="1"/>
    </xf>
    <xf numFmtId="0" fontId="29" fillId="4" borderId="12" xfId="0" applyFont="1" applyFill="1" applyBorder="1" applyAlignment="1">
      <alignment horizontal="center" vertical="top" wrapText="1"/>
    </xf>
    <xf numFmtId="0" fontId="0" fillId="4" borderId="12" xfId="0" applyFont="1" applyFill="1" applyBorder="1" applyAlignment="1">
      <alignment horizontal="left" vertical="top" wrapText="1" indent="1"/>
    </xf>
    <xf numFmtId="0" fontId="19" fillId="4" borderId="0" xfId="0" applyFont="1" applyFill="1" applyBorder="1" applyAlignment="1">
      <alignment horizontal="left" vertical="center" wrapText="1"/>
    </xf>
    <xf numFmtId="0" fontId="19" fillId="4" borderId="0" xfId="14" applyFont="1" applyFill="1" applyBorder="1" applyAlignment="1">
      <alignment horizontal="left" vertical="top" wrapText="1"/>
    </xf>
    <xf numFmtId="0" fontId="19" fillId="4" borderId="0" xfId="0" applyFont="1" applyFill="1" applyBorder="1" applyAlignment="1">
      <alignment horizontal="left" vertical="top" wrapText="1"/>
    </xf>
    <xf numFmtId="0" fontId="19" fillId="4" borderId="12" xfId="0" applyFont="1" applyFill="1" applyBorder="1" applyAlignment="1">
      <alignment horizontal="left" vertical="top" wrapText="1"/>
    </xf>
    <xf numFmtId="0" fontId="34" fillId="4" borderId="0" xfId="15" applyFont="1" applyFill="1" applyBorder="1" applyAlignment="1">
      <alignment vertical="center" wrapText="1"/>
    </xf>
    <xf numFmtId="0" fontId="24" fillId="10" borderId="0" xfId="14" applyFont="1" applyFill="1" applyBorder="1" applyAlignment="1">
      <alignment horizontal="left" vertical="center" wrapText="1"/>
    </xf>
    <xf numFmtId="0" fontId="11" fillId="10" borderId="6" xfId="14" applyFill="1" applyBorder="1">
      <alignment horizontal="left" vertical="center" wrapText="1" indent="1"/>
    </xf>
    <xf numFmtId="0" fontId="36" fillId="4" borderId="0" xfId="0" applyFont="1" applyFill="1" applyBorder="1" applyAlignment="1">
      <alignment horizontal="left" vertical="center" wrapText="1"/>
    </xf>
    <xf numFmtId="0" fontId="36" fillId="4" borderId="0" xfId="0" applyFont="1" applyFill="1" applyBorder="1" applyAlignment="1">
      <alignment horizontal="center" vertical="center" wrapText="1"/>
    </xf>
    <xf numFmtId="0" fontId="37" fillId="4" borderId="0" xfId="0"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7" xfId="0" applyFont="1" applyFill="1" applyBorder="1" applyAlignment="1">
      <alignment horizontal="center" vertical="center" wrapText="1"/>
    </xf>
    <xf numFmtId="0" fontId="20" fillId="10" borderId="0" xfId="14" applyFont="1" applyFill="1" applyBorder="1">
      <alignment horizontal="left" vertical="center" wrapText="1" indent="1"/>
    </xf>
    <xf numFmtId="0" fontId="0" fillId="0" borderId="0" xfId="0" applyAlignment="1">
      <alignment horizontal="left" wrapText="1" indent="1"/>
    </xf>
    <xf numFmtId="0" fontId="45" fillId="10" borderId="0" xfId="14" applyFont="1" applyFill="1" applyBorder="1">
      <alignment horizontal="left" vertical="center" wrapText="1" indent="1"/>
    </xf>
    <xf numFmtId="0" fontId="45" fillId="10" borderId="0" xfId="14" applyFont="1" applyFill="1">
      <alignment horizontal="left" vertical="center" wrapText="1" indent="1"/>
    </xf>
    <xf numFmtId="0" fontId="31" fillId="4" borderId="0" xfId="15" applyFont="1" applyFill="1" applyBorder="1" applyAlignment="1">
      <alignment horizontal="left" wrapText="1" indent="1"/>
    </xf>
    <xf numFmtId="0" fontId="33" fillId="4" borderId="0" xfId="15" applyFont="1" applyFill="1" applyBorder="1" applyAlignment="1">
      <alignment horizontal="left" wrapText="1"/>
    </xf>
    <xf numFmtId="0" fontId="32" fillId="4" borderId="0" xfId="14" applyFont="1" applyFill="1" applyBorder="1" applyAlignment="1">
      <alignment horizontal="left" wrapText="1"/>
    </xf>
    <xf numFmtId="0" fontId="0" fillId="4" borderId="18" xfId="0" applyFont="1" applyFill="1" applyBorder="1" applyAlignment="1">
      <alignment horizontal="left" vertical="center" wrapText="1" indent="1"/>
    </xf>
    <xf numFmtId="0" fontId="19" fillId="4" borderId="18" xfId="0" applyFont="1" applyFill="1" applyBorder="1" applyAlignment="1">
      <alignment horizontal="left" vertical="center" wrapText="1"/>
    </xf>
    <xf numFmtId="0" fontId="29" fillId="4" borderId="18" xfId="0" applyFont="1" applyFill="1" applyBorder="1" applyAlignment="1">
      <alignment horizontal="center" vertical="top" wrapText="1"/>
    </xf>
    <xf numFmtId="0" fontId="11" fillId="4" borderId="0" xfId="14" applyFill="1" applyBorder="1">
      <alignment horizontal="left" vertical="center" wrapText="1" indent="1"/>
    </xf>
    <xf numFmtId="0" fontId="11" fillId="10" borderId="0" xfId="23" applyFill="1" applyBorder="1">
      <alignment horizontal="left" vertical="center" wrapText="1" indent="3"/>
    </xf>
    <xf numFmtId="0" fontId="1" fillId="0" borderId="0" xfId="13"/>
    <xf numFmtId="0" fontId="22" fillId="0" borderId="0" xfId="29" applyAlignment="1"/>
    <xf numFmtId="0" fontId="47" fillId="0" borderId="0" xfId="13" applyFont="1"/>
    <xf numFmtId="0" fontId="1" fillId="0" borderId="21" xfId="13" applyBorder="1" applyAlignment="1">
      <alignment horizontal="center" vertical="center"/>
    </xf>
    <xf numFmtId="0" fontId="1" fillId="0" borderId="22" xfId="13" applyBorder="1" applyAlignment="1">
      <alignment horizontal="center" vertical="center"/>
    </xf>
    <xf numFmtId="0" fontId="49" fillId="0" borderId="0" xfId="13" applyFont="1"/>
    <xf numFmtId="168" fontId="50" fillId="20" borderId="23" xfId="13" applyNumberFormat="1" applyFont="1" applyFill="1" applyBorder="1" applyAlignment="1">
      <alignment horizontal="center" vertical="center"/>
    </xf>
    <xf numFmtId="168" fontId="50" fillId="20" borderId="0" xfId="13" applyNumberFormat="1" applyFont="1" applyFill="1" applyAlignment="1">
      <alignment horizontal="center" vertical="center"/>
    </xf>
    <xf numFmtId="168" fontId="50" fillId="20" borderId="23" xfId="13" applyNumberFormat="1" applyFont="1" applyFill="1" applyBorder="1" applyAlignment="1">
      <alignment horizontal="left" vertical="center"/>
    </xf>
    <xf numFmtId="0" fontId="1" fillId="20" borderId="0" xfId="13" applyFill="1"/>
    <xf numFmtId="0" fontId="0" fillId="0" borderId="25" xfId="13" applyFont="1" applyBorder="1" applyAlignment="1">
      <alignment horizontal="left" vertical="center" indent="1"/>
    </xf>
    <xf numFmtId="0" fontId="0" fillId="0" borderId="25" xfId="13" applyFont="1" applyBorder="1" applyAlignment="1">
      <alignment horizontal="center" vertical="center" wrapText="1"/>
    </xf>
    <xf numFmtId="0" fontId="1" fillId="0" borderId="25" xfId="13" applyBorder="1" applyAlignment="1">
      <alignment horizontal="center" vertical="center" wrapText="1"/>
    </xf>
    <xf numFmtId="0" fontId="51" fillId="21" borderId="26" xfId="13" applyFont="1" applyFill="1" applyBorder="1" applyAlignment="1">
      <alignment horizontal="center" vertical="center" wrapText="1"/>
    </xf>
    <xf numFmtId="0" fontId="50" fillId="20" borderId="27" xfId="13" applyFont="1" applyFill="1" applyBorder="1" applyAlignment="1">
      <alignment horizontal="center" vertical="center" shrinkToFit="1"/>
    </xf>
    <xf numFmtId="0" fontId="1" fillId="0" borderId="0" xfId="13" applyAlignment="1">
      <alignment horizontal="left" wrapText="1" indent="2"/>
    </xf>
    <xf numFmtId="9" fontId="0" fillId="0" borderId="0" xfId="33" applyFont="1">
      <alignment horizontal="center" vertical="center"/>
    </xf>
    <xf numFmtId="14" fontId="0" fillId="0" borderId="0" xfId="32" applyFont="1">
      <alignment horizontal="center" vertical="center"/>
    </xf>
    <xf numFmtId="37" fontId="0" fillId="0" borderId="0" xfId="34" applyFont="1">
      <alignment horizontal="center" vertical="center"/>
    </xf>
    <xf numFmtId="0" fontId="1" fillId="0" borderId="28" xfId="13" applyBorder="1" applyAlignment="1">
      <alignment vertical="center"/>
    </xf>
    <xf numFmtId="0" fontId="44" fillId="22" borderId="0" xfId="13" applyFont="1" applyFill="1" applyAlignment="1">
      <alignment horizontal="left" wrapText="1" indent="1"/>
    </xf>
    <xf numFmtId="0" fontId="1" fillId="22" borderId="0" xfId="13" applyFill="1" applyAlignment="1">
      <alignment horizontal="center" vertical="center"/>
    </xf>
    <xf numFmtId="14" fontId="0" fillId="22" borderId="0" xfId="32" applyFont="1" applyFill="1">
      <alignment horizontal="center" vertical="center"/>
    </xf>
    <xf numFmtId="37" fontId="0" fillId="22" borderId="0" xfId="34" applyFont="1" applyFill="1">
      <alignment horizontal="center" vertical="center"/>
    </xf>
    <xf numFmtId="0" fontId="4" fillId="0" borderId="0" xfId="13" applyFont="1" applyAlignment="1">
      <alignment horizontal="center" vertical="center"/>
    </xf>
    <xf numFmtId="0" fontId="1" fillId="0" borderId="29" xfId="13" applyBorder="1" applyAlignment="1">
      <alignment horizontal="center" vertical="center"/>
    </xf>
    <xf numFmtId="0" fontId="1" fillId="0" borderId="0" xfId="13" applyAlignment="1">
      <alignment vertical="center"/>
    </xf>
    <xf numFmtId="0" fontId="1" fillId="0" borderId="0" xfId="13" applyAlignment="1">
      <alignment horizontal="center" vertical="center"/>
    </xf>
    <xf numFmtId="0" fontId="1" fillId="0" borderId="0" xfId="13" applyAlignment="1">
      <alignment horizontal="left" wrapText="1" indent="3"/>
    </xf>
    <xf numFmtId="164" fontId="8" fillId="0" borderId="0" xfId="11" applyFill="1">
      <alignment horizontal="right"/>
    </xf>
    <xf numFmtId="41" fontId="0" fillId="0" borderId="0" xfId="26" applyFont="1" applyAlignment="1">
      <alignment horizontal="center" vertical="center"/>
    </xf>
    <xf numFmtId="0" fontId="1" fillId="2" borderId="0" xfId="13" applyFill="1"/>
    <xf numFmtId="0" fontId="1" fillId="2" borderId="0" xfId="13" applyFill="1" applyAlignment="1">
      <alignment horizontal="center"/>
    </xf>
    <xf numFmtId="0" fontId="4" fillId="2" borderId="30" xfId="13" applyFont="1" applyFill="1" applyBorder="1" applyAlignment="1">
      <alignment horizontal="center" vertical="center"/>
    </xf>
    <xf numFmtId="0" fontId="1" fillId="2" borderId="31" xfId="13" applyFill="1" applyBorder="1" applyAlignment="1">
      <alignment horizontal="center" vertical="center"/>
    </xf>
    <xf numFmtId="0" fontId="1" fillId="0" borderId="0" xfId="13" applyAlignment="1">
      <alignment horizontal="center"/>
    </xf>
    <xf numFmtId="0" fontId="19" fillId="0" borderId="0" xfId="13" applyFont="1" applyAlignment="1">
      <alignment horizontal="center"/>
    </xf>
    <xf numFmtId="0" fontId="1" fillId="0" borderId="0" xfId="13" applyAlignment="1">
      <alignment horizontal="right" vertical="center"/>
    </xf>
    <xf numFmtId="0" fontId="10" fillId="10" borderId="0" xfId="20" applyFill="1" applyBorder="1" applyAlignment="1">
      <alignment horizontal="left" vertical="top" wrapText="1" indent="1"/>
    </xf>
    <xf numFmtId="0" fontId="22" fillId="0" borderId="0" xfId="0" applyFont="1" applyFill="1" applyAlignment="1" applyProtection="1">
      <alignment horizontal="left" wrapText="1" indent="1"/>
    </xf>
    <xf numFmtId="0" fontId="22" fillId="0" borderId="0" xfId="0" applyFont="1" applyFill="1" applyAlignment="1" applyProtection="1">
      <alignment horizontal="left" indent="1"/>
    </xf>
    <xf numFmtId="0" fontId="22" fillId="0" borderId="0" xfId="0" applyFont="1" applyFill="1" applyAlignment="1" applyProtection="1">
      <alignment horizontal="left" wrapText="1" indent="3"/>
    </xf>
    <xf numFmtId="0" fontId="32" fillId="0" borderId="0" xfId="25" applyFont="1" applyFill="1" applyAlignment="1" applyProtection="1">
      <alignment horizontal="right" vertical="center" wrapText="1"/>
    </xf>
    <xf numFmtId="0" fontId="22" fillId="0" borderId="0" xfId="12" applyFont="1" applyFill="1" applyAlignment="1" applyProtection="1">
      <alignment horizontal="left" wrapText="1" indent="1"/>
    </xf>
    <xf numFmtId="0" fontId="19" fillId="15" borderId="0" xfId="14" applyFont="1" applyFill="1" applyAlignment="1">
      <alignment horizontal="left" vertical="center" wrapText="1"/>
    </xf>
    <xf numFmtId="0" fontId="11" fillId="15" borderId="0" xfId="14" applyFill="1" applyAlignment="1">
      <alignment horizontal="left" vertical="center" wrapText="1"/>
    </xf>
    <xf numFmtId="0" fontId="2" fillId="10" borderId="9" xfId="20" applyFont="1" applyFill="1" applyBorder="1" applyAlignment="1">
      <alignment horizontal="left" vertical="center" wrapText="1"/>
    </xf>
    <xf numFmtId="0" fontId="10" fillId="10" borderId="9" xfId="20" applyFill="1" applyBorder="1" applyAlignment="1">
      <alignment horizontal="left" vertical="top" wrapText="1" indent="1"/>
    </xf>
    <xf numFmtId="0" fontId="54" fillId="23" borderId="0" xfId="15" applyFont="1" applyFill="1" applyAlignment="1">
      <alignment horizontal="left" vertical="top"/>
    </xf>
    <xf numFmtId="0" fontId="41" fillId="23" borderId="0" xfId="15" applyFont="1" applyFill="1" applyAlignment="1">
      <alignment horizontal="left" vertical="top"/>
    </xf>
    <xf numFmtId="0" fontId="11" fillId="23" borderId="0" xfId="14" applyFill="1">
      <alignment horizontal="left" vertical="center" wrapText="1" indent="1"/>
    </xf>
    <xf numFmtId="0" fontId="54" fillId="23" borderId="0" xfId="15" applyFont="1" applyFill="1" applyAlignment="1">
      <alignment horizontal="left" vertical="center"/>
    </xf>
    <xf numFmtId="0" fontId="12" fillId="23" borderId="0" xfId="15" applyFill="1" applyAlignment="1">
      <alignment horizontal="left" vertical="top"/>
    </xf>
    <xf numFmtId="0" fontId="19" fillId="17" borderId="0" xfId="14" applyFont="1" applyFill="1" applyBorder="1" applyAlignment="1">
      <alignment horizontal="left" vertical="center" wrapText="1"/>
    </xf>
    <xf numFmtId="0" fontId="19" fillId="16" borderId="0" xfId="14" applyFont="1" applyFill="1" applyBorder="1" applyAlignment="1">
      <alignment horizontal="left" vertical="center" wrapText="1"/>
    </xf>
    <xf numFmtId="0" fontId="11" fillId="16" borderId="0" xfId="14" applyFill="1" applyBorder="1" applyAlignment="1">
      <alignment horizontal="left" vertical="center" wrapText="1"/>
    </xf>
    <xf numFmtId="0" fontId="11" fillId="16" borderId="0" xfId="14" applyFill="1" applyAlignment="1">
      <alignment horizontal="left" vertical="center" wrapText="1"/>
    </xf>
    <xf numFmtId="0" fontId="19" fillId="18" borderId="0" xfId="14" applyFont="1" applyFill="1" applyBorder="1" applyAlignment="1">
      <alignment horizontal="left" vertical="center" wrapText="1"/>
    </xf>
    <xf numFmtId="0" fontId="11" fillId="18" borderId="0" xfId="14" applyFill="1" applyBorder="1" applyAlignment="1">
      <alignment horizontal="left" vertical="center" wrapText="1"/>
    </xf>
    <xf numFmtId="0" fontId="11" fillId="18" borderId="0" xfId="14" applyFill="1" applyAlignment="1">
      <alignment horizontal="left" vertical="center" wrapText="1"/>
    </xf>
    <xf numFmtId="0" fontId="19" fillId="17" borderId="0" xfId="14" applyFont="1" applyFill="1" applyAlignment="1">
      <alignment horizontal="left" vertical="center" wrapText="1"/>
    </xf>
    <xf numFmtId="0" fontId="11" fillId="17" borderId="0" xfId="14" applyFill="1" applyAlignment="1">
      <alignment horizontal="left" vertical="center" wrapText="1"/>
    </xf>
    <xf numFmtId="0" fontId="11" fillId="17" borderId="0" xfId="14" applyFill="1" applyBorder="1" applyAlignment="1">
      <alignment horizontal="left" vertical="center" wrapText="1"/>
    </xf>
    <xf numFmtId="0" fontId="11" fillId="10" borderId="38" xfId="23" applyFill="1" applyBorder="1" applyAlignment="1">
      <alignment horizontal="left" vertical="center" wrapText="1" indent="1"/>
    </xf>
    <xf numFmtId="0" fontId="11" fillId="10" borderId="0" xfId="14" applyFont="1" applyFill="1" applyBorder="1">
      <alignment horizontal="left" vertical="center" wrapText="1" indent="1"/>
    </xf>
    <xf numFmtId="0" fontId="0" fillId="10" borderId="0" xfId="22" applyFont="1" applyFill="1" applyBorder="1">
      <alignment horizontal="center" vertical="center" wrapText="1"/>
    </xf>
    <xf numFmtId="166" fontId="11" fillId="10" borderId="0" xfId="23" applyNumberFormat="1" applyFill="1">
      <alignment horizontal="left" vertical="center" wrapText="1" indent="3"/>
    </xf>
    <xf numFmtId="0" fontId="35" fillId="10" borderId="0" xfId="20" applyFont="1" applyFill="1" applyBorder="1" applyAlignment="1">
      <alignment horizontal="center" vertical="center" wrapText="1" readingOrder="1"/>
    </xf>
    <xf numFmtId="0" fontId="11" fillId="10" borderId="0" xfId="22" applyFont="1" applyFill="1" applyBorder="1">
      <alignment horizontal="center" vertical="center" wrapText="1"/>
    </xf>
    <xf numFmtId="167" fontId="11" fillId="10" borderId="0" xfId="23" applyNumberFormat="1" applyFill="1" applyBorder="1">
      <alignment horizontal="left" vertical="center" wrapText="1" indent="3"/>
    </xf>
    <xf numFmtId="0" fontId="11" fillId="25" borderId="0" xfId="14" applyFill="1" applyBorder="1">
      <alignment horizontal="left" vertical="center" wrapText="1" indent="1"/>
    </xf>
    <xf numFmtId="0" fontId="25" fillId="10" borderId="0" xfId="15" applyFont="1" applyFill="1" applyBorder="1" applyAlignment="1">
      <alignment horizontal="left" vertical="center" indent="1"/>
    </xf>
    <xf numFmtId="0" fontId="23" fillId="17" borderId="0" xfId="15" applyFont="1" applyFill="1" applyBorder="1" applyAlignment="1">
      <alignment horizontal="left" vertical="center" wrapText="1" indent="1"/>
    </xf>
    <xf numFmtId="0" fontId="24" fillId="10" borderId="0" xfId="25" applyFont="1" applyFill="1" applyAlignment="1">
      <alignment vertical="center"/>
    </xf>
    <xf numFmtId="0" fontId="11" fillId="10" borderId="9" xfId="23" applyFill="1" applyBorder="1">
      <alignment horizontal="left" vertical="center" wrapText="1" indent="3"/>
    </xf>
    <xf numFmtId="0" fontId="16" fillId="10" borderId="5" xfId="21" applyFont="1" applyFill="1" applyBorder="1" applyAlignment="1">
      <alignment horizontal="left" vertical="center" wrapText="1" indent="1"/>
    </xf>
    <xf numFmtId="0" fontId="18" fillId="10" borderId="0" xfId="20" applyNumberFormat="1" applyFont="1" applyFill="1" applyBorder="1" applyAlignment="1">
      <alignment horizontal="center" vertical="center" readingOrder="1"/>
    </xf>
    <xf numFmtId="0" fontId="15" fillId="23" borderId="0" xfId="21" applyFont="1" applyFill="1" applyBorder="1" applyAlignment="1">
      <alignment horizontal="left" vertical="center" wrapText="1" indent="1"/>
    </xf>
    <xf numFmtId="0" fontId="15" fillId="23" borderId="0" xfId="22" applyFont="1" applyFill="1" applyBorder="1">
      <alignment horizontal="center" vertical="center" wrapText="1"/>
    </xf>
    <xf numFmtId="0" fontId="18" fillId="10" borderId="0" xfId="20" applyNumberFormat="1" applyFont="1" applyFill="1" applyBorder="1" applyAlignment="1">
      <alignment horizontal="left" vertical="center" indent="1" readingOrder="1"/>
    </xf>
    <xf numFmtId="0" fontId="35" fillId="10" borderId="0" xfId="20" applyFont="1" applyFill="1" applyBorder="1" applyAlignment="1">
      <alignment vertical="center" wrapText="1" readingOrder="1"/>
    </xf>
    <xf numFmtId="0" fontId="15" fillId="23" borderId="0" xfId="21" applyFill="1" applyBorder="1" applyAlignment="1">
      <alignment horizontal="left" vertical="center" wrapText="1" indent="1"/>
    </xf>
    <xf numFmtId="0" fontId="24" fillId="23" borderId="0" xfId="14" applyFont="1" applyFill="1" applyBorder="1" applyAlignment="1">
      <alignment horizontal="center" vertical="center" wrapText="1"/>
    </xf>
    <xf numFmtId="0" fontId="64" fillId="0" borderId="0" xfId="13" applyFont="1" applyAlignment="1">
      <alignment horizontal="left" wrapText="1"/>
    </xf>
    <xf numFmtId="0" fontId="1" fillId="0" borderId="0" xfId="13" applyFill="1" applyAlignment="1">
      <alignment vertical="center"/>
    </xf>
    <xf numFmtId="0" fontId="66" fillId="0" borderId="0" xfId="28" applyFont="1" applyAlignment="1">
      <alignment horizontal="left"/>
    </xf>
    <xf numFmtId="0" fontId="22" fillId="0" borderId="0" xfId="30" applyFont="1"/>
    <xf numFmtId="0" fontId="1" fillId="0" borderId="19" xfId="13" applyFont="1" applyBorder="1" applyAlignment="1">
      <alignment horizontal="center"/>
    </xf>
    <xf numFmtId="0" fontId="11" fillId="10" borderId="0" xfId="14" applyFill="1" applyBorder="1" applyAlignment="1">
      <alignment horizontal="center" vertical="center" wrapText="1"/>
    </xf>
    <xf numFmtId="0" fontId="25" fillId="10" borderId="0" xfId="15" applyFont="1" applyFill="1" applyAlignment="1">
      <alignment horizontal="left" vertical="center" indent="1"/>
    </xf>
    <xf numFmtId="0" fontId="25" fillId="10" borderId="0" xfId="15" applyFont="1" applyFill="1" applyBorder="1" applyAlignment="1">
      <alignment horizontal="left" vertical="center" indent="1"/>
    </xf>
    <xf numFmtId="0" fontId="15" fillId="24" borderId="0" xfId="22" applyFont="1" applyFill="1" applyBorder="1">
      <alignment horizontal="center" vertical="center" wrapText="1"/>
    </xf>
    <xf numFmtId="166" fontId="11" fillId="10" borderId="8" xfId="23" applyNumberFormat="1" applyFill="1" applyBorder="1">
      <alignment horizontal="left" vertical="center" wrapText="1" indent="3"/>
    </xf>
    <xf numFmtId="166" fontId="11" fillId="10" borderId="0" xfId="23" applyNumberFormat="1" applyFill="1" applyBorder="1">
      <alignment horizontal="left" vertical="center" wrapText="1" indent="3"/>
    </xf>
    <xf numFmtId="0" fontId="15" fillId="10" borderId="0" xfId="22" applyFont="1" applyFill="1" applyBorder="1">
      <alignment horizontal="center" vertical="center" wrapText="1"/>
    </xf>
    <xf numFmtId="0" fontId="11" fillId="10" borderId="0" xfId="14" applyFill="1" applyBorder="1" applyAlignment="1">
      <alignment vertical="center" wrapText="1"/>
    </xf>
    <xf numFmtId="0" fontId="60" fillId="10" borderId="0" xfId="14" applyFont="1" applyFill="1" applyBorder="1" applyAlignment="1">
      <alignment vertical="center" wrapText="1"/>
    </xf>
    <xf numFmtId="0" fontId="63" fillId="10" borderId="0" xfId="2" applyFont="1" applyFill="1" applyBorder="1" applyAlignment="1">
      <alignment horizontal="left" vertical="center" wrapText="1" indent="1"/>
    </xf>
    <xf numFmtId="0" fontId="11" fillId="25" borderId="0" xfId="23" applyFill="1" applyBorder="1" applyAlignment="1">
      <alignment horizontal="left" vertical="center" wrapText="1" indent="1"/>
    </xf>
    <xf numFmtId="0" fontId="34" fillId="10" borderId="0" xfId="2" applyFont="1" applyFill="1" applyBorder="1" applyAlignment="1">
      <alignment horizontal="left" vertical="center" wrapText="1" indent="1"/>
    </xf>
    <xf numFmtId="0" fontId="60" fillId="23" borderId="39" xfId="14" applyFont="1" applyFill="1" applyBorder="1" applyAlignment="1">
      <alignment horizontal="center" vertical="center" wrapText="1"/>
    </xf>
    <xf numFmtId="0" fontId="24" fillId="23" borderId="39" xfId="14" applyFont="1" applyFill="1" applyBorder="1" applyAlignment="1">
      <alignment horizontal="center" vertical="center" wrapText="1"/>
    </xf>
    <xf numFmtId="0" fontId="2" fillId="10" borderId="0" xfId="20" applyFont="1" applyFill="1" applyBorder="1" applyAlignment="1">
      <alignment horizontal="left" vertical="center" wrapText="1"/>
    </xf>
    <xf numFmtId="0" fontId="55" fillId="10" borderId="0" xfId="20" applyNumberFormat="1" applyFont="1" applyFill="1" applyBorder="1" applyAlignment="1">
      <alignment horizontal="center" vertical="center" readingOrder="1"/>
    </xf>
    <xf numFmtId="0" fontId="57" fillId="10" borderId="5" xfId="21" applyFont="1" applyFill="1" applyBorder="1" applyAlignment="1">
      <alignment horizontal="left" vertical="center" wrapText="1" indent="1"/>
    </xf>
    <xf numFmtId="0" fontId="65" fillId="4" borderId="0" xfId="14" applyFont="1" applyFill="1" applyBorder="1" applyAlignment="1">
      <alignment horizontal="left" wrapText="1"/>
    </xf>
    <xf numFmtId="0" fontId="67" fillId="22" borderId="0" xfId="13" applyFont="1" applyFill="1" applyAlignment="1">
      <alignment horizontal="left" wrapText="1" indent="1"/>
    </xf>
    <xf numFmtId="0" fontId="0" fillId="0" borderId="0" xfId="13" applyFont="1" applyFill="1" applyAlignment="1">
      <alignment vertical="center"/>
    </xf>
    <xf numFmtId="0" fontId="60" fillId="10" borderId="0" xfId="14" applyFont="1" applyFill="1" applyBorder="1" applyAlignment="1">
      <alignment horizontal="center" vertical="center" wrapText="1"/>
    </xf>
    <xf numFmtId="0" fontId="14" fillId="10" borderId="0" xfId="19" applyFill="1" applyBorder="1" applyAlignment="1">
      <alignment horizontal="center" vertical="center"/>
    </xf>
    <xf numFmtId="0" fontId="10" fillId="10" borderId="0" xfId="20" applyFill="1" applyBorder="1" applyAlignment="1">
      <alignment horizontal="center" vertical="center" wrapText="1"/>
    </xf>
    <xf numFmtId="0" fontId="61" fillId="10" borderId="0" xfId="15" applyFont="1" applyFill="1" applyBorder="1" applyAlignment="1">
      <alignment horizontal="left" vertical="center"/>
    </xf>
    <xf numFmtId="0" fontId="10" fillId="10" borderId="0" xfId="20" applyFill="1" applyBorder="1" applyAlignment="1">
      <alignment horizontal="center" vertical="top" wrapText="1"/>
    </xf>
    <xf numFmtId="167" fontId="11" fillId="10" borderId="0" xfId="23" applyNumberFormat="1" applyFill="1">
      <alignment horizontal="left" vertical="center" wrapText="1" indent="3"/>
    </xf>
    <xf numFmtId="0" fontId="11" fillId="10" borderId="4" xfId="23" applyFont="1" applyFill="1" applyBorder="1" applyAlignment="1">
      <alignment horizontal="left" vertical="center" wrapText="1" indent="3"/>
    </xf>
    <xf numFmtId="0" fontId="19" fillId="10" borderId="0" xfId="14" applyFont="1" applyFill="1" applyBorder="1" applyAlignment="1">
      <alignment horizontal="left" vertical="center" wrapText="1"/>
    </xf>
    <xf numFmtId="0" fontId="23" fillId="10" borderId="0" xfId="15" applyFont="1" applyFill="1" applyBorder="1" applyAlignment="1">
      <alignment horizontal="left" vertical="center" wrapText="1" indent="1"/>
    </xf>
    <xf numFmtId="0" fontId="31" fillId="2" borderId="10" xfId="15" applyFont="1" applyFill="1" applyBorder="1" applyAlignment="1">
      <alignment horizontal="left" wrapText="1" indent="1"/>
    </xf>
    <xf numFmtId="0" fontId="33" fillId="2" borderId="10" xfId="15" applyFont="1" applyFill="1" applyBorder="1" applyAlignment="1">
      <alignment horizontal="left" wrapText="1"/>
    </xf>
    <xf numFmtId="0" fontId="32" fillId="2" borderId="10" xfId="14" applyFont="1" applyFill="1" applyBorder="1" applyAlignment="1">
      <alignment horizontal="left" wrapText="1"/>
    </xf>
    <xf numFmtId="0" fontId="69" fillId="4" borderId="0" xfId="14" applyFont="1" applyFill="1" applyBorder="1" applyAlignment="1">
      <alignment horizontal="left" vertical="center" wrapText="1"/>
    </xf>
    <xf numFmtId="0" fontId="69" fillId="4" borderId="0" xfId="0" applyFont="1" applyFill="1" applyBorder="1" applyAlignment="1">
      <alignment horizontal="center" vertical="center" wrapText="1"/>
    </xf>
    <xf numFmtId="0" fontId="69" fillId="4" borderId="0" xfId="0" applyFont="1" applyFill="1" applyBorder="1" applyAlignment="1">
      <alignment horizontal="left" vertical="center" wrapText="1"/>
    </xf>
    <xf numFmtId="0" fontId="29" fillId="4" borderId="0" xfId="0" applyFont="1" applyFill="1" applyBorder="1" applyAlignment="1">
      <alignment horizontal="center" vertical="center" wrapText="1"/>
    </xf>
    <xf numFmtId="0" fontId="11" fillId="4" borderId="12" xfId="14" applyFont="1" applyFill="1" applyBorder="1" applyAlignment="1">
      <alignment horizontal="left" vertical="center" wrapText="1"/>
    </xf>
    <xf numFmtId="0" fontId="19" fillId="4" borderId="0" xfId="14" applyFont="1" applyFill="1" applyBorder="1" applyAlignment="1">
      <alignment horizontal="left" vertical="center" wrapText="1"/>
    </xf>
    <xf numFmtId="0" fontId="19" fillId="4" borderId="12" xfId="14" applyFont="1" applyFill="1" applyBorder="1" applyAlignment="1">
      <alignment horizontal="left" vertical="center" wrapText="1"/>
    </xf>
    <xf numFmtId="0" fontId="11" fillId="4" borderId="0" xfId="14" applyFont="1" applyFill="1" applyBorder="1" applyAlignment="1">
      <alignment horizontal="left" vertical="center" wrapText="1"/>
    </xf>
    <xf numFmtId="0" fontId="11" fillId="4" borderId="16" xfId="14" applyFont="1" applyFill="1" applyBorder="1" applyAlignment="1">
      <alignment horizontal="left" vertical="center" wrapText="1"/>
    </xf>
    <xf numFmtId="0" fontId="19" fillId="4" borderId="16" xfId="14" applyFont="1" applyFill="1" applyBorder="1" applyAlignment="1">
      <alignment horizontal="left" vertical="center" wrapText="1"/>
    </xf>
    <xf numFmtId="0" fontId="11" fillId="4" borderId="43" xfId="14" applyFont="1" applyFill="1" applyBorder="1" applyAlignment="1">
      <alignment horizontal="left" vertical="center" wrapText="1"/>
    </xf>
    <xf numFmtId="0" fontId="0" fillId="4" borderId="12" xfId="0" applyFont="1" applyFill="1" applyBorder="1" applyAlignment="1">
      <alignment horizontal="left" vertical="center" wrapText="1"/>
    </xf>
    <xf numFmtId="0" fontId="29" fillId="4" borderId="12" xfId="0" applyFont="1" applyFill="1" applyBorder="1" applyAlignment="1">
      <alignment horizontal="center" vertical="center" wrapText="1"/>
    </xf>
    <xf numFmtId="0" fontId="19" fillId="4" borderId="13"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29" fillId="4" borderId="16" xfId="0" applyFont="1" applyFill="1" applyBorder="1" applyAlignment="1">
      <alignment horizontal="center" vertical="center" wrapText="1"/>
    </xf>
    <xf numFmtId="0" fontId="0" fillId="4" borderId="14"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29" fillId="4" borderId="18"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0" fillId="4" borderId="44" xfId="0" applyFont="1" applyFill="1" applyBorder="1" applyAlignment="1">
      <alignment horizontal="left" vertical="center" wrapText="1"/>
    </xf>
    <xf numFmtId="0" fontId="29" fillId="4" borderId="44" xfId="0" applyFont="1" applyFill="1" applyBorder="1" applyAlignment="1">
      <alignment horizontal="center" vertical="center" wrapText="1"/>
    </xf>
    <xf numFmtId="0" fontId="0" fillId="4" borderId="45" xfId="0" applyFont="1" applyFill="1" applyBorder="1" applyAlignment="1">
      <alignment horizontal="left" vertical="center" wrapText="1"/>
    </xf>
    <xf numFmtId="0" fontId="19" fillId="4" borderId="44" xfId="14" applyFont="1" applyFill="1" applyBorder="1" applyAlignment="1">
      <alignment horizontal="left" vertical="center" wrapText="1"/>
    </xf>
    <xf numFmtId="0" fontId="19" fillId="4" borderId="12"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0" fillId="4" borderId="12" xfId="0" applyFill="1" applyBorder="1" applyAlignment="1">
      <alignment horizontal="left" vertical="center" wrapText="1"/>
    </xf>
    <xf numFmtId="0" fontId="1" fillId="0" borderId="0" xfId="13" applyFont="1" applyBorder="1" applyAlignment="1">
      <alignment horizontal="center"/>
    </xf>
    <xf numFmtId="0" fontId="1" fillId="0" borderId="0" xfId="13" applyBorder="1" applyAlignment="1">
      <alignment horizontal="center" vertical="center"/>
    </xf>
    <xf numFmtId="14" fontId="1" fillId="0" borderId="0" xfId="32" applyBorder="1" applyAlignment="1">
      <alignment vertical="center"/>
    </xf>
    <xf numFmtId="0" fontId="11" fillId="10" borderId="0" xfId="14" applyFill="1" applyAlignment="1">
      <alignment horizontal="center" vertical="center" wrapText="1"/>
    </xf>
    <xf numFmtId="0" fontId="24" fillId="10" borderId="0" xfId="14" applyFont="1" applyFill="1" applyAlignment="1">
      <alignment horizontal="center" vertical="center" wrapText="1"/>
    </xf>
    <xf numFmtId="0" fontId="11" fillId="10" borderId="38" xfId="23" applyNumberFormat="1" applyFill="1" applyBorder="1" applyAlignment="1">
      <alignment horizontal="left" vertical="center" wrapText="1" indent="1"/>
    </xf>
    <xf numFmtId="0" fontId="23" fillId="10" borderId="0" xfId="15" applyFont="1" applyFill="1" applyAlignment="1">
      <alignment horizontal="left" vertical="center" wrapText="1" indent="1"/>
    </xf>
    <xf numFmtId="0" fontId="19" fillId="10" borderId="0" xfId="14" applyFont="1" applyFill="1" applyAlignment="1">
      <alignment horizontal="left" vertical="center" wrapText="1"/>
    </xf>
    <xf numFmtId="0" fontId="0" fillId="4" borderId="44" xfId="0" applyFont="1" applyFill="1" applyBorder="1" applyAlignment="1">
      <alignment horizontal="left" vertical="top" wrapText="1" indent="1"/>
    </xf>
    <xf numFmtId="0" fontId="19" fillId="4" borderId="44" xfId="0" applyFont="1" applyFill="1" applyBorder="1" applyAlignment="1">
      <alignment horizontal="left" vertical="top" wrapText="1"/>
    </xf>
    <xf numFmtId="0" fontId="29" fillId="4" borderId="44" xfId="0" applyFont="1" applyFill="1" applyBorder="1" applyAlignment="1">
      <alignment horizontal="center" vertical="top" wrapText="1"/>
    </xf>
    <xf numFmtId="0" fontId="18" fillId="4" borderId="0" xfId="20" applyNumberFormat="1" applyFont="1" applyFill="1" applyBorder="1" applyAlignment="1" applyProtection="1">
      <alignment horizontal="center" vertical="center" readingOrder="1"/>
      <protection locked="0"/>
    </xf>
    <xf numFmtId="0" fontId="11" fillId="12" borderId="39" xfId="14" applyFill="1" applyBorder="1" applyAlignment="1" applyProtection="1">
      <alignment horizontal="center" vertical="center" wrapText="1"/>
      <protection locked="0"/>
    </xf>
    <xf numFmtId="0" fontId="11" fillId="10" borderId="39" xfId="14" applyFill="1" applyBorder="1" applyAlignment="1" applyProtection="1">
      <alignment horizontal="center" vertical="center" wrapText="1"/>
      <protection locked="0"/>
    </xf>
    <xf numFmtId="166" fontId="11" fillId="4" borderId="0" xfId="23" applyNumberFormat="1" applyFill="1" applyProtection="1">
      <alignment horizontal="left" vertical="center" wrapText="1" indent="3"/>
      <protection locked="0"/>
    </xf>
    <xf numFmtId="0" fontId="0" fillId="4" borderId="0" xfId="22" applyFont="1" applyFill="1" applyBorder="1" applyProtection="1">
      <alignment horizontal="center" vertical="center" wrapText="1"/>
      <protection locked="0"/>
    </xf>
    <xf numFmtId="0" fontId="18" fillId="4" borderId="7" xfId="20" applyNumberFormat="1" applyFont="1" applyFill="1" applyBorder="1" applyAlignment="1" applyProtection="1">
      <alignment horizontal="center" vertical="center" readingOrder="1"/>
      <protection locked="0"/>
    </xf>
    <xf numFmtId="0" fontId="11" fillId="10" borderId="39" xfId="14" applyFill="1" applyBorder="1" applyProtection="1">
      <alignment horizontal="left" vertical="center" wrapText="1" indent="1"/>
      <protection locked="0"/>
    </xf>
    <xf numFmtId="166" fontId="11" fillId="25" borderId="39" xfId="23" applyNumberFormat="1" applyFill="1" applyBorder="1" applyAlignment="1" applyProtection="1">
      <alignment horizontal="left" vertical="center" wrapText="1" indent="1"/>
      <protection locked="0"/>
    </xf>
    <xf numFmtId="0" fontId="11" fillId="25" borderId="39" xfId="23" applyFill="1" applyBorder="1" applyAlignment="1" applyProtection="1">
      <alignment horizontal="left" vertical="center" wrapText="1" indent="1"/>
      <protection locked="0"/>
    </xf>
    <xf numFmtId="0" fontId="11" fillId="25" borderId="39" xfId="14" applyFill="1" applyBorder="1" applyProtection="1">
      <alignment horizontal="left" vertical="center" wrapText="1" indent="1"/>
      <protection locked="0"/>
    </xf>
    <xf numFmtId="0" fontId="11" fillId="4" borderId="0" xfId="22" applyFont="1" applyFill="1" applyBorder="1" applyProtection="1">
      <alignment horizontal="center" vertical="center" wrapText="1"/>
      <protection locked="0"/>
    </xf>
    <xf numFmtId="0" fontId="1" fillId="0" borderId="0" xfId="13" applyAlignment="1" applyProtection="1">
      <alignment horizontal="center" vertical="center"/>
      <protection locked="0"/>
    </xf>
    <xf numFmtId="14" fontId="0" fillId="0" borderId="0" xfId="32" applyFont="1" applyProtection="1">
      <alignment horizontal="center" vertical="center"/>
      <protection locked="0"/>
    </xf>
    <xf numFmtId="37" fontId="0" fillId="0" borderId="0" xfId="34" applyFont="1" applyProtection="1">
      <alignment horizontal="center" vertical="center"/>
      <protection locked="0"/>
    </xf>
    <xf numFmtId="0" fontId="1" fillId="22" borderId="0" xfId="13" applyFill="1" applyAlignment="1" applyProtection="1">
      <alignment horizontal="center" vertical="center"/>
      <protection locked="0"/>
    </xf>
    <xf numFmtId="14" fontId="0" fillId="22" borderId="0" xfId="32" applyFont="1" applyFill="1" applyProtection="1">
      <alignment horizontal="center" vertical="center"/>
      <protection locked="0"/>
    </xf>
    <xf numFmtId="37" fontId="0" fillId="22" borderId="0" xfId="34" applyFont="1" applyFill="1" applyProtection="1">
      <alignment horizontal="center" vertical="center"/>
      <protection locked="0"/>
    </xf>
    <xf numFmtId="164" fontId="8" fillId="0" borderId="0" xfId="11" applyFill="1" applyProtection="1">
      <alignment horizontal="right"/>
      <protection locked="0"/>
    </xf>
    <xf numFmtId="41" fontId="0" fillId="0" borderId="0" xfId="26" applyFont="1" applyAlignment="1" applyProtection="1">
      <alignment horizontal="center" vertical="center"/>
      <protection locked="0"/>
    </xf>
    <xf numFmtId="169" fontId="11" fillId="4" borderId="0" xfId="23" applyNumberFormat="1" applyFill="1">
      <alignment horizontal="left" vertical="center" wrapText="1" indent="3"/>
    </xf>
    <xf numFmtId="169" fontId="11" fillId="4" borderId="0" xfId="23" applyNumberFormat="1" applyFill="1" applyBorder="1">
      <alignment horizontal="left" vertical="center" wrapText="1" indent="3"/>
    </xf>
    <xf numFmtId="0" fontId="25" fillId="10" borderId="0" xfId="15" applyFont="1" applyFill="1" applyBorder="1" applyAlignment="1">
      <alignment vertical="center"/>
    </xf>
    <xf numFmtId="0" fontId="23" fillId="16" borderId="0" xfId="15" applyFont="1" applyFill="1" applyBorder="1" applyAlignment="1">
      <alignment vertical="center" wrapText="1"/>
    </xf>
    <xf numFmtId="0" fontId="23" fillId="10" borderId="0" xfId="15" applyFont="1" applyFill="1" applyBorder="1" applyAlignment="1">
      <alignment vertical="center" wrapText="1"/>
    </xf>
    <xf numFmtId="0" fontId="23" fillId="18" borderId="0" xfId="15" applyFont="1" applyFill="1" applyBorder="1" applyAlignment="1">
      <alignment vertical="center" wrapText="1"/>
    </xf>
    <xf numFmtId="0" fontId="1" fillId="0" borderId="0" xfId="13" applyFont="1" applyFill="1" applyBorder="1" applyAlignment="1">
      <alignment horizontal="center"/>
    </xf>
    <xf numFmtId="0" fontId="1" fillId="0" borderId="0" xfId="13" applyFill="1"/>
    <xf numFmtId="0" fontId="1" fillId="0" borderId="0" xfId="13" applyFont="1" applyFill="1"/>
    <xf numFmtId="0" fontId="52" fillId="4" borderId="0" xfId="4" applyFont="1" applyFill="1" applyAlignment="1" applyProtection="1">
      <alignment horizontal="left" vertical="top" wrapText="1" indent="1"/>
    </xf>
    <xf numFmtId="0" fontId="0" fillId="0" borderId="0" xfId="0" applyFont="1" applyAlignment="1">
      <alignment horizontal="left" vertical="top" indent="1"/>
    </xf>
    <xf numFmtId="0" fontId="14" fillId="4" borderId="32" xfId="19" applyFill="1" applyBorder="1" applyAlignment="1">
      <alignment horizontal="left" vertical="center" indent="1"/>
    </xf>
    <xf numFmtId="0" fontId="14" fillId="4" borderId="33" xfId="19" applyFill="1" applyBorder="1" applyAlignment="1">
      <alignment horizontal="left" vertical="center" indent="1"/>
    </xf>
    <xf numFmtId="0" fontId="14" fillId="4" borderId="34" xfId="19" applyFill="1" applyBorder="1" applyAlignment="1">
      <alignment horizontal="left" vertical="center" indent="1"/>
    </xf>
    <xf numFmtId="0" fontId="53" fillId="10" borderId="0" xfId="14" applyFont="1" applyFill="1" applyAlignment="1">
      <alignment horizontal="left" vertical="center" wrapText="1"/>
    </xf>
    <xf numFmtId="0" fontId="42" fillId="10" borderId="0" xfId="14" applyFont="1" applyFill="1" applyAlignment="1">
      <alignment horizontal="left" vertical="center" wrapText="1"/>
    </xf>
    <xf numFmtId="0" fontId="59" fillId="14" borderId="0" xfId="25" applyFont="1" applyFill="1" applyBorder="1" applyAlignment="1">
      <alignment horizontal="left" vertical="top" wrapText="1"/>
    </xf>
    <xf numFmtId="0" fontId="59" fillId="0" borderId="0" xfId="25" applyFont="1" applyAlignment="1">
      <alignment horizontal="left" wrapText="1"/>
    </xf>
    <xf numFmtId="0" fontId="59" fillId="11" borderId="0" xfId="25" applyFont="1" applyFill="1" applyBorder="1" applyAlignment="1">
      <alignment horizontal="left" vertical="top" wrapText="1"/>
    </xf>
    <xf numFmtId="0" fontId="59" fillId="7" borderId="0" xfId="25" applyFont="1" applyFill="1" applyBorder="1" applyAlignment="1">
      <alignment horizontal="left" vertical="top" wrapText="1"/>
    </xf>
    <xf numFmtId="0" fontId="59" fillId="0" borderId="0" xfId="25" applyFont="1" applyAlignment="1">
      <alignment horizontal="left" vertical="top" wrapText="1"/>
    </xf>
    <xf numFmtId="0" fontId="59" fillId="13" borderId="0" xfId="25" applyFont="1" applyFill="1" applyBorder="1" applyAlignment="1">
      <alignment horizontal="left" vertical="top" wrapText="1"/>
    </xf>
    <xf numFmtId="0" fontId="17" fillId="4" borderId="35" xfId="20" applyNumberFormat="1" applyFont="1" applyFill="1" applyBorder="1" applyAlignment="1">
      <alignment horizontal="left" vertical="top" wrapText="1" indent="1" readingOrder="1"/>
    </xf>
    <xf numFmtId="0" fontId="17" fillId="4" borderId="36" xfId="20" applyNumberFormat="1" applyFont="1" applyFill="1" applyBorder="1" applyAlignment="1">
      <alignment horizontal="left" vertical="top" wrapText="1" indent="1" readingOrder="1"/>
    </xf>
    <xf numFmtId="0" fontId="17" fillId="4" borderId="37" xfId="20" applyNumberFormat="1" applyFont="1" applyFill="1" applyBorder="1" applyAlignment="1">
      <alignment horizontal="left" vertical="top" wrapText="1" indent="1" readingOrder="1"/>
    </xf>
    <xf numFmtId="0" fontId="11" fillId="10" borderId="40" xfId="14" applyFill="1" applyBorder="1" applyAlignment="1" applyProtection="1">
      <alignment horizontal="center" vertical="center" wrapText="1"/>
      <protection locked="0"/>
    </xf>
    <xf numFmtId="0" fontId="11" fillId="10" borderId="41" xfId="14" applyFill="1" applyBorder="1" applyAlignment="1" applyProtection="1">
      <alignment horizontal="center" vertical="center" wrapText="1"/>
      <protection locked="0"/>
    </xf>
    <xf numFmtId="0" fontId="11" fillId="10" borderId="42" xfId="14" applyFill="1" applyBorder="1" applyAlignment="1" applyProtection="1">
      <alignment horizontal="center" vertical="center" wrapText="1"/>
      <protection locked="0"/>
    </xf>
    <xf numFmtId="0" fontId="54" fillId="23" borderId="0" xfId="15" applyFont="1" applyFill="1" applyBorder="1" applyAlignment="1">
      <alignment horizontal="left" vertical="center"/>
    </xf>
    <xf numFmtId="0" fontId="35" fillId="4" borderId="0" xfId="20" applyFont="1" applyFill="1" applyBorder="1" applyAlignment="1">
      <alignment horizontal="center" vertical="center" wrapText="1" readingOrder="1"/>
    </xf>
    <xf numFmtId="0" fontId="10" fillId="4" borderId="0" xfId="20" applyFill="1" applyBorder="1" applyAlignment="1">
      <alignment horizontal="center" vertical="top" wrapText="1"/>
    </xf>
    <xf numFmtId="0" fontId="14" fillId="4" borderId="0" xfId="19" applyFill="1" applyBorder="1" applyAlignment="1">
      <alignment horizontal="center" vertical="center"/>
    </xf>
    <xf numFmtId="0" fontId="43" fillId="10" borderId="0" xfId="14" applyFont="1" applyFill="1" applyAlignment="1">
      <alignment horizontal="left" vertical="center" wrapText="1" indent="1"/>
    </xf>
    <xf numFmtId="0" fontId="43" fillId="0" borderId="0" xfId="0" applyFont="1" applyAlignment="1">
      <alignment horizontal="left" vertical="center" wrapText="1" indent="1"/>
    </xf>
    <xf numFmtId="0" fontId="56" fillId="10" borderId="0" xfId="15" applyFont="1" applyFill="1" applyAlignment="1">
      <alignment horizontal="left" vertical="center" indent="1"/>
    </xf>
    <xf numFmtId="0" fontId="14" fillId="4" borderId="0" xfId="19" applyFill="1" applyBorder="1" applyAlignment="1">
      <alignment horizontal="left" vertical="center" wrapText="1" indent="1"/>
    </xf>
    <xf numFmtId="0" fontId="10" fillId="4" borderId="0" xfId="20" applyFill="1" applyBorder="1" applyAlignment="1">
      <alignment horizontal="left" vertical="top" wrapText="1" indent="1"/>
    </xf>
    <xf numFmtId="0" fontId="54" fillId="15" borderId="0" xfId="15" applyFont="1" applyFill="1" applyAlignment="1">
      <alignment horizontal="left" vertical="center" wrapText="1" indent="1"/>
    </xf>
    <xf numFmtId="0" fontId="2" fillId="4" borderId="0" xfId="20" applyFont="1" applyFill="1" applyBorder="1" applyAlignment="1">
      <alignment horizontal="left" vertical="center" wrapText="1"/>
    </xf>
    <xf numFmtId="0" fontId="61" fillId="23" borderId="0" xfId="15" applyFont="1" applyFill="1" applyBorder="1" applyAlignment="1">
      <alignment horizontal="left" vertical="center"/>
    </xf>
    <xf numFmtId="0" fontId="14" fillId="4" borderId="0" xfId="19" applyFill="1" applyBorder="1" applyAlignment="1">
      <alignment horizontal="left" vertical="center" wrapText="1"/>
    </xf>
    <xf numFmtId="0" fontId="10" fillId="4" borderId="0" xfId="20" applyFill="1" applyBorder="1" applyAlignment="1">
      <alignment horizontal="left" vertical="top" wrapText="1"/>
    </xf>
    <xf numFmtId="0" fontId="25" fillId="10" borderId="0" xfId="15" applyFont="1" applyFill="1" applyAlignment="1">
      <alignment horizontal="left" vertical="center" indent="1"/>
    </xf>
    <xf numFmtId="0" fontId="23" fillId="10" borderId="0" xfId="15" applyFont="1" applyFill="1" applyAlignment="1">
      <alignment horizontal="left" vertical="center" wrapText="1" indent="1"/>
    </xf>
    <xf numFmtId="0" fontId="58" fillId="23" borderId="0" xfId="16" applyFont="1" applyFill="1" applyBorder="1" applyAlignment="1">
      <alignment horizontal="left" vertical="center" wrapText="1"/>
    </xf>
    <xf numFmtId="0" fontId="54" fillId="16" borderId="0" xfId="15" applyFont="1" applyFill="1" applyBorder="1" applyAlignment="1">
      <alignment horizontal="left" vertical="center" wrapText="1"/>
    </xf>
    <xf numFmtId="0" fontId="35" fillId="4" borderId="7" xfId="20" applyFont="1" applyFill="1" applyBorder="1" applyAlignment="1">
      <alignment horizontal="center" vertical="center" wrapText="1" readingOrder="1"/>
    </xf>
    <xf numFmtId="0" fontId="54" fillId="17" borderId="0" xfId="15" applyFont="1" applyFill="1" applyAlignment="1">
      <alignment horizontal="left" vertical="center" wrapText="1" indent="1"/>
    </xf>
    <xf numFmtId="0" fontId="23" fillId="17" borderId="0" xfId="15" applyFont="1" applyFill="1" applyBorder="1" applyAlignment="1">
      <alignment horizontal="left" vertical="center" wrapText="1" indent="1"/>
    </xf>
    <xf numFmtId="0" fontId="25" fillId="10" borderId="0" xfId="15" applyFont="1" applyFill="1" applyBorder="1" applyAlignment="1">
      <alignment horizontal="left" vertical="center" indent="1"/>
    </xf>
    <xf numFmtId="0" fontId="62" fillId="18" borderId="0" xfId="15" applyFont="1" applyFill="1" applyBorder="1" applyAlignment="1">
      <alignment horizontal="left" vertical="center" wrapText="1" indent="1"/>
    </xf>
    <xf numFmtId="0" fontId="11" fillId="10" borderId="39" xfId="14" applyFill="1" applyBorder="1" applyAlignment="1" applyProtection="1">
      <alignment horizontal="center" vertical="center" wrapText="1"/>
      <protection locked="0"/>
    </xf>
    <xf numFmtId="0" fontId="44" fillId="4" borderId="17" xfId="0" applyFont="1" applyFill="1" applyBorder="1" applyAlignment="1">
      <alignment horizontal="left" vertical="center" wrapText="1"/>
    </xf>
    <xf numFmtId="0" fontId="44" fillId="0" borderId="18" xfId="0" applyFont="1" applyBorder="1" applyAlignment="1">
      <alignment horizontal="left" vertical="center" wrapText="1"/>
    </xf>
    <xf numFmtId="0" fontId="39" fillId="4" borderId="15" xfId="0" applyFont="1" applyFill="1" applyBorder="1" applyAlignment="1">
      <alignment horizontal="right" vertical="center" wrapText="1"/>
    </xf>
    <xf numFmtId="0" fontId="44" fillId="4" borderId="18" xfId="0" applyFont="1" applyFill="1" applyBorder="1" applyAlignment="1">
      <alignment horizontal="left" vertical="top" wrapText="1"/>
    </xf>
    <xf numFmtId="0" fontId="0" fillId="0" borderId="18" xfId="0" applyBorder="1" applyAlignment="1">
      <alignment horizontal="left" vertical="top" wrapText="1" indent="1"/>
    </xf>
    <xf numFmtId="0" fontId="39" fillId="4" borderId="7" xfId="0" applyFont="1" applyFill="1" applyBorder="1" applyAlignment="1">
      <alignment horizontal="right" vertical="center" wrapText="1"/>
    </xf>
    <xf numFmtId="0" fontId="43" fillId="4" borderId="0" xfId="0" applyFont="1" applyFill="1" applyBorder="1" applyAlignment="1">
      <alignment horizontal="left" vertical="top" wrapText="1"/>
    </xf>
    <xf numFmtId="0" fontId="43" fillId="0" borderId="0" xfId="0" applyFont="1" applyAlignment="1">
      <alignment horizontal="left" wrapText="1"/>
    </xf>
    <xf numFmtId="0" fontId="68" fillId="4" borderId="0" xfId="0" applyFont="1" applyFill="1" applyBorder="1" applyAlignment="1">
      <alignment horizontal="center" vertical="top" wrapText="1"/>
    </xf>
    <xf numFmtId="0" fontId="0" fillId="0" borderId="0" xfId="0" applyAlignment="1">
      <alignment horizontal="center" wrapText="1"/>
    </xf>
    <xf numFmtId="0" fontId="44" fillId="4" borderId="11" xfId="0" applyFont="1" applyFill="1" applyBorder="1" applyAlignment="1">
      <alignment horizontal="left" vertical="top" wrapText="1"/>
    </xf>
    <xf numFmtId="0" fontId="44" fillId="0" borderId="11" xfId="0" applyFont="1" applyBorder="1" applyAlignment="1">
      <alignment horizontal="left" vertical="top" wrapText="1" indent="1"/>
    </xf>
    <xf numFmtId="0" fontId="44" fillId="4" borderId="17" xfId="0" applyFont="1" applyFill="1" applyBorder="1" applyAlignment="1">
      <alignment horizontal="left" vertical="top" wrapText="1"/>
    </xf>
    <xf numFmtId="0" fontId="44" fillId="0" borderId="18" xfId="0" applyFont="1" applyBorder="1" applyAlignment="1">
      <alignment horizontal="left" vertical="top" wrapText="1" indent="1"/>
    </xf>
    <xf numFmtId="0" fontId="20" fillId="0" borderId="0" xfId="27" applyFont="1" applyFill="1" applyAlignment="1">
      <alignment horizontal="center" vertical="center"/>
    </xf>
    <xf numFmtId="0" fontId="48" fillId="0" borderId="0" xfId="13" applyFont="1" applyFill="1" applyAlignment="1">
      <alignment horizontal="center" vertical="center"/>
    </xf>
    <xf numFmtId="0" fontId="20" fillId="0" borderId="0" xfId="13" applyFont="1" applyFill="1" applyAlignment="1">
      <alignment horizontal="center" vertical="center"/>
    </xf>
    <xf numFmtId="0" fontId="0" fillId="0" borderId="0" xfId="31" applyFont="1" applyAlignment="1">
      <alignment horizontal="right" vertical="center" indent="1"/>
    </xf>
    <xf numFmtId="0" fontId="0" fillId="0" borderId="20" xfId="31" applyFont="1" applyBorder="1" applyAlignment="1">
      <alignment horizontal="right" vertical="center" indent="1"/>
    </xf>
    <xf numFmtId="0" fontId="4" fillId="0" borderId="0" xfId="13" applyFont="1" applyFill="1" applyAlignment="1">
      <alignment horizontal="left" vertical="center" wrapText="1"/>
    </xf>
    <xf numFmtId="0" fontId="4" fillId="0" borderId="24" xfId="13" applyFont="1" applyFill="1" applyBorder="1" applyAlignment="1">
      <alignment horizontal="left" vertical="center" wrapText="1"/>
    </xf>
    <xf numFmtId="0" fontId="66" fillId="0" borderId="0" xfId="28" applyFont="1" applyAlignment="1">
      <alignment horizontal="left"/>
    </xf>
    <xf numFmtId="0" fontId="0" fillId="0" borderId="0" xfId="0" applyFont="1" applyAlignment="1">
      <alignment horizontal="left" indent="1"/>
    </xf>
    <xf numFmtId="14" fontId="1" fillId="0" borderId="46" xfId="32" applyBorder="1" applyAlignment="1">
      <alignment horizontal="center" vertical="center"/>
    </xf>
    <xf numFmtId="14" fontId="1" fillId="0" borderId="47" xfId="32" applyBorder="1" applyAlignment="1">
      <alignment horizontal="center" vertical="center"/>
    </xf>
  </cellXfs>
  <cellStyles count="35">
    <cellStyle name="40% - Accent4" xfId="12" builtinId="43"/>
    <cellStyle name="60% - Accent4" xfId="3" builtinId="44" customBuiltin="1"/>
    <cellStyle name="Accent3" xfId="27" builtinId="37"/>
    <cellStyle name="Center aligned" xfId="22"/>
    <cellStyle name="Comma" xfId="9" builtinId="3" customBuiltin="1"/>
    <cellStyle name="Comma [0]" xfId="26" builtinId="6"/>
    <cellStyle name="Comma [0] 2" xfId="34"/>
    <cellStyle name="Date" xfId="11"/>
    <cellStyle name="Date 2" xfId="32"/>
    <cellStyle name="Due Date" xfId="24"/>
    <cellStyle name="Explanatory Text 2" xfId="20"/>
    <cellStyle name="Heading 1" xfId="4" builtinId="16" customBuiltin="1"/>
    <cellStyle name="Heading 1 2" xfId="19"/>
    <cellStyle name="Heading 1 3" xfId="30"/>
    <cellStyle name="Heading 2" xfId="5" builtinId="17" customBuiltin="1"/>
    <cellStyle name="Heading 2 2" xfId="16"/>
    <cellStyle name="Heading 2 3" xfId="29"/>
    <cellStyle name="Heading 3" xfId="6" builtinId="18" customBuiltin="1"/>
    <cellStyle name="Heading 3 2" xfId="17"/>
    <cellStyle name="Heading 3 3" xfId="31"/>
    <cellStyle name="Heading 4" xfId="2" builtinId="19" customBuiltin="1"/>
    <cellStyle name="Heading 4 2" xfId="21"/>
    <cellStyle name="Hyperlink" xfId="25" builtinId="8"/>
    <cellStyle name="Normal" xfId="0" builtinId="0" customBuiltin="1"/>
    <cellStyle name="Normal 2" xfId="13"/>
    <cellStyle name="Normal 3" xfId="14"/>
    <cellStyle name="Percent" xfId="10" builtinId="5" customBuiltin="1"/>
    <cellStyle name="Percent 2" xfId="33"/>
    <cellStyle name="Plan Due Date" xfId="18"/>
    <cellStyle name="Status Icon Text" xfId="23"/>
    <cellStyle name="Title" xfId="1" builtinId="15" customBuiltin="1"/>
    <cellStyle name="Title 2" xfId="15"/>
    <cellStyle name="Title 3" xfId="28"/>
    <cellStyle name="Total" xfId="7" builtinId="25" customBuiltin="1"/>
    <cellStyle name="Warning Text" xfId="8" builtinId="11" customBuiltin="1"/>
  </cellStyles>
  <dxfs count="278">
    <dxf>
      <font>
        <b val="0"/>
        <i val="0"/>
        <strike val="0"/>
        <condense val="0"/>
        <extend val="0"/>
        <outline val="0"/>
        <shadow val="0"/>
        <u val="none"/>
        <vertAlign val="baseline"/>
        <sz val="11"/>
        <color theme="1"/>
        <name val="Gill Sans MT"/>
        <scheme val="minor"/>
      </font>
    </dxf>
    <dxf>
      <font>
        <b val="0"/>
        <i val="0"/>
        <strike val="0"/>
        <condense val="0"/>
        <extend val="0"/>
        <outline val="0"/>
        <shadow val="0"/>
        <u val="none"/>
        <vertAlign val="baseline"/>
        <sz val="11"/>
        <color theme="1"/>
        <name val="Gill Sans MT"/>
        <scheme val="minor"/>
      </font>
    </dxf>
    <dxf>
      <alignment horizontal="center" vertical="center" textRotation="0" wrapText="0" indent="0" justifyLastLine="0" shrinkToFit="0" readingOrder="0"/>
    </dxf>
    <dxf>
      <alignment horizontal="left" vertical="bottom" textRotation="0" wrapText="1" relativeIndent="1" justifyLastLine="0" shrinkToFit="0" readingOrder="0"/>
    </dxf>
    <dxf>
      <border>
        <bottom style="thin">
          <color theme="0" tint="-0.34998626667073579"/>
        </bottom>
      </border>
    </dxf>
    <dxf>
      <border diagonalUp="0" diagonalDown="0">
        <left/>
        <right/>
        <top/>
        <bottom/>
        <vertical/>
        <horizontal/>
      </border>
    </dxf>
    <dxf>
      <fill>
        <patternFill>
          <bgColor theme="6" tint="0.59996337778862885"/>
        </patternFill>
      </fill>
      <border>
        <top style="thin">
          <color theme="0"/>
        </top>
        <bottom style="thin">
          <color theme="0"/>
        </bottom>
        <vertical/>
        <horizontal/>
      </border>
    </dxf>
    <dxf>
      <fill>
        <patternFill>
          <bgColor theme="6" tint="0.79998168889431442"/>
        </patternFill>
      </fill>
      <border>
        <top style="thin">
          <color theme="0"/>
        </top>
        <bottom style="thin">
          <color theme="0"/>
        </bottom>
      </border>
    </dxf>
    <dxf>
      <font>
        <b/>
        <i val="0"/>
        <color theme="0"/>
      </font>
      <border>
        <left style="thin">
          <color rgb="FFC00000"/>
        </left>
        <right style="thin">
          <color rgb="FFC00000"/>
        </right>
        <vertical/>
        <horizontal/>
      </border>
    </dxf>
    <dxf>
      <font>
        <color rgb="FFC00000"/>
      </font>
    </dxf>
    <dxf>
      <font>
        <color rgb="FFC00000"/>
      </font>
    </dxf>
    <dxf>
      <font>
        <color rgb="FFC00000"/>
      </font>
    </dxf>
    <dxf>
      <font>
        <color rgb="FFC00000"/>
      </font>
    </dxf>
    <dxf>
      <font>
        <color rgb="FFC00000"/>
      </font>
    </dxf>
    <dxf>
      <font>
        <color rgb="FFC00000"/>
      </font>
    </dxf>
    <dxf>
      <font>
        <b val="0"/>
        <i/>
        <color theme="0" tint="-0.24994659260841701"/>
      </font>
    </dxf>
    <dxf>
      <font>
        <color rgb="FFC00000"/>
      </font>
    </dxf>
    <dxf>
      <font>
        <color rgb="FFC00000"/>
      </font>
    </dxf>
    <dxf>
      <font>
        <color rgb="FFC00000"/>
      </font>
    </dxf>
    <dxf>
      <font>
        <color rgb="FFC00000"/>
      </font>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rgb="FFD97C27"/>
        </patternFill>
      </fill>
      <border>
        <left style="thin">
          <color rgb="FFD97C27"/>
        </left>
        <right style="thin">
          <color rgb="FFD97C27"/>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rgb="FFC00000"/>
        </patternFill>
      </fill>
      <border>
        <left style="thin">
          <color rgb="FFC00000"/>
        </left>
        <right style="thin">
          <color rgb="FFC00000"/>
        </right>
        <top style="thin">
          <color theme="0"/>
        </top>
        <bottom style="thin">
          <color theme="0"/>
        </bottom>
      </border>
    </dxf>
    <dxf>
      <fill>
        <patternFill>
          <bgColor theme="7"/>
        </patternFill>
      </fill>
      <border>
        <left style="thin">
          <color theme="7"/>
        </left>
        <right style="thin">
          <color theme="7"/>
        </right>
        <top style="thin">
          <color theme="0"/>
        </top>
        <bottom style="thin">
          <color theme="0"/>
        </bottom>
      </border>
    </dxf>
    <dxf>
      <font>
        <b/>
        <i val="0"/>
        <color theme="0"/>
      </font>
      <border>
        <left style="thin">
          <color rgb="FFC00000"/>
        </left>
        <right style="thin">
          <color rgb="FFC00000"/>
        </right>
        <vertical/>
        <horizontal/>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rgb="FFD97C27"/>
        </patternFill>
      </fill>
      <border>
        <left style="thin">
          <color rgb="FFD97C27"/>
        </left>
        <right style="thin">
          <color rgb="FFD97C27"/>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rgb="FFC00000"/>
        </patternFill>
      </fill>
      <border>
        <left style="thin">
          <color rgb="FFC00000"/>
        </left>
        <right style="thin">
          <color rgb="FFC00000"/>
        </right>
        <top style="thin">
          <color theme="0"/>
        </top>
        <bottom style="thin">
          <color theme="0"/>
        </bottom>
      </border>
    </dxf>
    <dxf>
      <fill>
        <patternFill>
          <bgColor theme="7"/>
        </patternFill>
      </fill>
      <border>
        <left style="thin">
          <color theme="7"/>
        </left>
        <right style="thin">
          <color theme="7"/>
        </right>
        <top style="thin">
          <color theme="0"/>
        </top>
        <bottom style="thin">
          <color theme="0"/>
        </bottom>
      </border>
    </dxf>
    <dxf>
      <font>
        <color rgb="FFC00000"/>
      </font>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6" tint="0.59996337778862885"/>
        </patternFill>
      </fill>
      <border>
        <top style="thin">
          <color theme="0"/>
        </top>
        <bottom style="thin">
          <color theme="0"/>
        </bottom>
        <vertical/>
        <horizontal/>
      </border>
    </dxf>
    <dxf>
      <fill>
        <patternFill>
          <bgColor theme="6" tint="0.39994506668294322"/>
        </patternFill>
      </fill>
      <border>
        <top style="thin">
          <color theme="0"/>
        </top>
        <bottom style="thin">
          <color theme="0"/>
        </bottom>
      </border>
    </dxf>
    <dxf>
      <fill>
        <patternFill>
          <bgColor theme="6" tint="0.79998168889431442"/>
        </patternFill>
      </fill>
      <border>
        <top style="thin">
          <color theme="0"/>
        </top>
        <bottom style="thin">
          <color theme="0"/>
        </bottom>
      </border>
    </dxf>
    <dxf>
      <font>
        <b/>
        <i val="0"/>
        <color theme="0"/>
      </font>
      <border>
        <left style="thin">
          <color rgb="FFC00000"/>
        </left>
        <right style="thin">
          <color rgb="FFC00000"/>
        </right>
        <vertical/>
        <horizontal/>
      </border>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fill>
        <patternFill>
          <bgColor rgb="FF92D050"/>
        </patternFill>
      </fill>
    </dxf>
    <dxf>
      <fill>
        <patternFill>
          <bgColor rgb="FFFFC000"/>
        </patternFill>
      </fill>
    </dxf>
    <dxf>
      <fill>
        <patternFill>
          <bgColor rgb="FFF8696B"/>
        </patternFill>
      </fill>
    </dxf>
    <dxf>
      <fill>
        <patternFill>
          <bgColor theme="0"/>
        </patternFill>
      </fill>
    </dxf>
    <dxf>
      <font>
        <b val="0"/>
        <i/>
      </font>
      <fill>
        <patternFill>
          <bgColor theme="0" tint="-0.34998626667073579"/>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ont>
        <color theme="4" tint="-0.499984740745262"/>
      </font>
      <fill>
        <patternFill patternType="solid">
          <fgColor indexed="64"/>
          <bgColor theme="0"/>
        </patternFill>
      </fill>
      <alignment horizontal="general" vertical="center" textRotation="0" wrapText="1" indent="0" justifyLastLine="0" shrinkToFit="0" readingOrder="0"/>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ont>
        <strike val="0"/>
        <outline val="0"/>
        <shadow val="0"/>
        <u val="none"/>
        <vertAlign val="baseline"/>
        <sz val="14"/>
        <name val="Gill Sans MT"/>
      </font>
      <fill>
        <patternFill patternType="solid">
          <fgColor indexed="64"/>
          <bgColor theme="3"/>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border outline="0">
        <right style="medium">
          <color theme="3" tint="0.59996337778862885"/>
        </right>
      </border>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ont>
        <strike val="0"/>
        <outline val="0"/>
        <shadow val="0"/>
        <u val="none"/>
        <vertAlign val="baseline"/>
        <sz val="14"/>
        <name val="Gill Sans MT"/>
      </font>
      <fill>
        <patternFill patternType="solid">
          <fgColor indexed="64"/>
          <bgColor theme="3"/>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border outline="0">
        <right style="medium">
          <color theme="3" tint="0.59996337778862885"/>
        </right>
      </border>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ont>
        <strike val="0"/>
        <outline val="0"/>
        <shadow val="0"/>
        <u val="none"/>
        <vertAlign val="baseline"/>
        <sz val="14"/>
        <name val="Gill Sans MT"/>
      </font>
      <fill>
        <patternFill patternType="solid">
          <fgColor indexed="64"/>
          <bgColor theme="3"/>
        </patternFill>
      </fill>
    </dxf>
    <dxf>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ont>
        <strike val="0"/>
        <outline val="0"/>
        <shadow val="0"/>
        <u val="none"/>
        <vertAlign val="baseline"/>
        <sz val="14"/>
        <name val="Gill Sans MT"/>
      </font>
      <fill>
        <patternFill patternType="solid">
          <fgColor indexed="64"/>
          <bgColor theme="3"/>
        </patternFill>
      </fill>
    </dxf>
    <dxf>
      <font>
        <color rgb="FFCC3300"/>
      </font>
    </dxf>
    <dxf>
      <font>
        <color rgb="FFD97C27"/>
      </font>
    </dxf>
    <dxf>
      <font>
        <color theme="9"/>
      </font>
      <fill>
        <patternFill patternType="none">
          <bgColor auto="1"/>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ont>
        <color theme="4" tint="-0.499984740745262"/>
      </font>
      <fill>
        <patternFill patternType="solid">
          <fgColor indexed="64"/>
          <bgColor theme="0"/>
        </patternFill>
      </fill>
      <alignment horizontal="general" vertical="center" textRotation="0" wrapText="1" indent="0" justifyLastLine="0" shrinkToFit="0" readingOrder="0"/>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ont>
        <strike val="0"/>
        <outline val="0"/>
        <shadow val="0"/>
        <u val="none"/>
        <vertAlign val="baseline"/>
        <sz val="14"/>
        <name val="Gill Sans MT"/>
      </font>
      <fill>
        <patternFill patternType="solid">
          <fgColor indexed="64"/>
          <bgColor theme="3"/>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ill>
        <patternFill patternType="solid">
          <fgColor indexed="64"/>
          <bgColor theme="0"/>
        </patternFill>
      </fill>
    </dxf>
    <dxf>
      <numFmt numFmtId="0" formatCode="General"/>
      <fill>
        <patternFill patternType="solid">
          <fgColor indexed="64"/>
          <bgColor theme="3" tint="0.59999389629810485"/>
        </patternFill>
      </fill>
      <border diagonalUp="0" diagonalDown="0" outline="0">
        <left style="medium">
          <color theme="3" tint="0.59996337778862885"/>
        </left>
        <right style="medium">
          <color theme="3" tint="0.59996337778862885"/>
        </right>
        <top/>
        <bottom/>
      </border>
    </dxf>
    <dxf>
      <fill>
        <patternFill patternType="solid">
          <fgColor rgb="FF000000"/>
          <bgColor rgb="FFA2C6CC"/>
        </patternFill>
      </fill>
    </dxf>
    <dxf>
      <fill>
        <patternFill patternType="solid">
          <fgColor indexed="64"/>
          <bgColor theme="3"/>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ont>
        <strike val="0"/>
        <outline val="0"/>
        <shadow val="0"/>
        <u val="none"/>
        <vertAlign val="baseline"/>
        <sz val="14"/>
        <name val="Gill Sans MT"/>
      </font>
      <fill>
        <patternFill patternType="solid">
          <fgColor indexed="64"/>
          <bgColor theme="3"/>
        </patternFill>
      </fill>
    </dxf>
    <dxf>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patternFill>
      </fill>
    </dxf>
    <dxf>
      <font>
        <color rgb="FFCC3300"/>
      </font>
    </dxf>
    <dxf>
      <font>
        <color rgb="FFD97C27"/>
      </font>
    </dxf>
    <dxf>
      <font>
        <color theme="9"/>
      </font>
      <fill>
        <patternFill patternType="none">
          <bgColor auto="1"/>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border outline="0">
        <right style="medium">
          <color theme="3" tint="0.59996337778862885"/>
        </right>
      </border>
    </dxf>
    <dxf>
      <fill>
        <patternFill patternType="solid">
          <fgColor indexed="64"/>
          <bgColor theme="0"/>
        </patternFill>
      </fill>
      <protection locked="0" hidden="0"/>
    </dxf>
    <dxf>
      <font>
        <color theme="4" tint="-0.499984740745262"/>
      </font>
      <fill>
        <patternFill patternType="solid">
          <fgColor indexed="64"/>
          <bgColor theme="0"/>
        </patternFill>
      </fill>
      <alignment horizontal="general" vertical="center" textRotation="0" wrapText="1" indent="0" justifyLastLine="0" shrinkToFit="0" readingOrder="0"/>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patternFill>
      </fill>
    </dxf>
    <dxf>
      <numFmt numFmtId="166" formatCode="[&gt;1]&quot;Complete&quot;;[&lt;1]&quot;Not Started Yet&quot;;&quot;Pending or Incomplete&quot;"/>
      <fill>
        <patternFill patternType="solid">
          <fgColor indexed="64"/>
          <bgColor theme="0"/>
        </patternFill>
      </fill>
      <protection locked="0" hidden="0"/>
    </dxf>
    <dxf>
      <numFmt numFmtId="169" formatCode="[&gt;1]&quot;Established&quot;;[&lt;1]&quot;Pending or Not Started Yet&quot;;&quot;Ongoing&quot;"/>
      <fill>
        <patternFill patternType="solid">
          <fgColor indexed="64"/>
          <bgColor theme="0"/>
        </patternFill>
      </fill>
      <border>
        <right style="medium">
          <color theme="3" tint="0.59996337778862885"/>
        </right>
      </border>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patternFill>
      </fill>
    </dxf>
    <dxf>
      <numFmt numFmtId="166" formatCode="[&gt;1]&quot;Complete&quot;;[&lt;1]&quot;Not Started Yet&quot;;&quot;Pending or Incomplete&quot;"/>
      <fill>
        <patternFill patternType="solid">
          <fgColor indexed="64"/>
          <bgColor theme="0"/>
        </patternFill>
      </fill>
      <protection locked="0" hidden="0"/>
    </dxf>
    <dxf>
      <numFmt numFmtId="167" formatCode="[$-809]dd\ mmmm\ yyyy"/>
      <fill>
        <patternFill patternType="solid">
          <fgColor indexed="64"/>
          <bgColor theme="0"/>
        </patternFill>
      </fill>
      <border outline="0">
        <right style="medium">
          <color theme="3" tint="0.59996337778862885"/>
        </right>
      </border>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patternFill>
      </fill>
    </dxf>
    <dxf>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tint="0.59999389629810485"/>
        </patternFill>
      </fill>
    </dxf>
    <dxf>
      <font>
        <color rgb="FFCC3300"/>
      </font>
    </dxf>
    <dxf>
      <font>
        <color rgb="FFD97C27"/>
      </font>
    </dxf>
    <dxf>
      <font>
        <color theme="9"/>
      </font>
      <fill>
        <patternFill patternType="none">
          <bgColor auto="1"/>
        </patternFill>
      </fill>
    </dxf>
    <dxf>
      <numFmt numFmtId="166" formatCode="[&gt;1]&quot;Complete&quot;;[&lt;1]&quot;Not Started Yet&quot;;&quot;Pending or Incomplete&quot;"/>
      <fill>
        <patternFill patternType="solid">
          <fgColor indexed="64"/>
          <bgColor theme="0"/>
        </patternFill>
      </fill>
      <protection locked="0" hidden="0"/>
    </dxf>
    <dxf>
      <numFmt numFmtId="169" formatCode="[&gt;1]&quot;Established&quot;;[&lt;1]&quot;Pending or Not Started Yet&quot;;&quot;Ongoing&quot;"/>
      <fill>
        <patternFill patternType="solid">
          <fgColor indexed="64"/>
          <bgColor theme="0"/>
        </patternFill>
      </fill>
    </dxf>
    <dxf>
      <fill>
        <patternFill patternType="solid">
          <fgColor indexed="64"/>
          <bgColor theme="0"/>
        </patternFill>
      </fill>
      <protection locked="0" hidden="0"/>
    </dxf>
    <dxf>
      <font>
        <color theme="4" tint="-0.499984740745262"/>
      </font>
      <fill>
        <patternFill patternType="solid">
          <fgColor indexed="64"/>
          <bgColor theme="0"/>
        </patternFill>
      </fill>
      <alignment horizontal="general" vertical="center" textRotation="0" wrapText="1" indent="0" justifyLastLine="0" shrinkToFit="0" readingOrder="0"/>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tint="0.59999389629810485"/>
        </patternFill>
      </fill>
    </dxf>
    <dxf>
      <numFmt numFmtId="166" formatCode="[&gt;1]&quot;Complete&quot;;[&lt;1]&quot;Not Started Yet&quot;;&quot;Pending or Incomplete&quot;"/>
      <fill>
        <patternFill patternType="solid">
          <fgColor indexed="64"/>
          <bgColor theme="0"/>
        </patternFill>
      </fill>
      <protection locked="0" hidden="0"/>
    </dxf>
    <dxf>
      <numFmt numFmtId="166" formatCode="[&gt;1]&quot;Complete&quot;;[&lt;1]&quot;Not Started Yet&quot;;&quot;Pending or Incomplete&quot;"/>
      <fill>
        <patternFill patternType="solid">
          <fgColor indexed="64"/>
          <bgColor theme="0"/>
        </patternFill>
      </fill>
    </dxf>
    <dxf>
      <font>
        <b val="0"/>
        <i val="0"/>
        <strike val="0"/>
        <condense val="0"/>
        <extend val="0"/>
        <outline val="0"/>
        <shadow val="0"/>
        <u val="none"/>
        <vertAlign val="baseline"/>
        <sz val="11"/>
        <color theme="1"/>
        <name val="Gill Sans MT"/>
        <scheme val="minor"/>
      </font>
      <fill>
        <patternFill patternType="solid">
          <fgColor indexed="64"/>
          <bgColor theme="0"/>
        </patternFill>
      </fill>
      <protection locked="0" hidden="0"/>
    </dxf>
    <dxf>
      <font>
        <b val="0"/>
        <i val="0"/>
        <strike val="0"/>
        <condense val="0"/>
        <extend val="0"/>
        <outline val="0"/>
        <shadow val="0"/>
        <u val="none"/>
        <vertAlign val="baseline"/>
        <sz val="11"/>
        <color theme="4" tint="-0.499984740745262"/>
        <name val="Gill Sans MT"/>
        <scheme val="minor"/>
      </font>
      <fill>
        <patternFill patternType="solid">
          <fgColor indexed="64"/>
          <bgColor theme="0"/>
        </patternFill>
      </fill>
    </dxf>
    <dxf>
      <fill>
        <patternFill patternType="solid">
          <fgColor rgb="FF000000"/>
          <bgColor rgb="FFA2C6CC"/>
        </patternFill>
      </fill>
    </dxf>
    <dxf>
      <fill>
        <patternFill patternType="solid">
          <fgColor indexed="64"/>
          <bgColor theme="3" tint="0.59999389629810485"/>
        </patternFill>
      </fill>
    </dxf>
    <dxf>
      <numFmt numFmtId="166" formatCode="[&gt;1]&quot;Complete&quot;;[&lt;1]&quot;Not Started Yet&quot;;&quot;Pending or Incomplete&quot;"/>
      <fill>
        <patternFill patternType="solid">
          <fgColor indexed="64"/>
          <bgColor theme="0"/>
        </patternFill>
      </fill>
      <protection locked="0" hidden="0"/>
    </dxf>
    <dxf>
      <numFmt numFmtId="169" formatCode="[&gt;1]&quot;Established&quot;;[&lt;1]&quot;Pending or Not Started Yet&quot;;&quot;Ongoing&quot;"/>
      <fill>
        <patternFill patternType="solid">
          <fgColor indexed="64"/>
          <bgColor theme="0"/>
        </patternFill>
      </fill>
      <border>
        <right style="medium">
          <color theme="3" tint="0.59996337778862885"/>
        </right>
      </border>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tint="0.59999389629810485"/>
        </patternFill>
      </fill>
    </dxf>
    <dxf>
      <protection locked="0" hidden="0"/>
    </dxf>
    <dxf>
      <numFmt numFmtId="167" formatCode="[$-809]dd\ mmmm\ yyyy"/>
      <fill>
        <patternFill patternType="solid">
          <fgColor indexed="64"/>
          <bgColor theme="0"/>
        </patternFill>
      </fill>
    </dxf>
    <dxf>
      <fill>
        <patternFill patternType="solid">
          <fgColor indexed="64"/>
          <bgColor theme="0"/>
        </patternFill>
      </fill>
      <protection locked="0" hidden="0"/>
    </dxf>
    <dxf>
      <fill>
        <patternFill patternType="solid">
          <fgColor indexed="64"/>
          <bgColor theme="0"/>
        </patternFill>
      </fill>
    </dxf>
    <dxf>
      <fill>
        <patternFill patternType="solid">
          <fgColor indexed="64"/>
          <bgColor theme="3" tint="0.59999389629810485"/>
        </patternFill>
      </fill>
      <border diagonalUp="0" diagonalDown="0">
        <left style="medium">
          <color theme="3" tint="0.59996337778862885"/>
        </left>
        <right style="medium">
          <color theme="3" tint="0.59996337778862885"/>
        </right>
        <top/>
        <bottom/>
        <vertical/>
        <horizontal/>
      </border>
    </dxf>
    <dxf>
      <fill>
        <patternFill patternType="solid">
          <fgColor rgb="FF000000"/>
          <bgColor rgb="FFA2C6CC"/>
        </patternFill>
      </fill>
    </dxf>
    <dxf>
      <fill>
        <patternFill patternType="solid">
          <fgColor indexed="64"/>
          <bgColor theme="3" tint="0.59999389629810485"/>
        </patternFill>
      </fill>
    </dxf>
    <dxf>
      <font>
        <color rgb="FFCC3300"/>
      </font>
    </dxf>
    <dxf>
      <font>
        <color rgb="FFD97C27"/>
      </font>
    </dxf>
    <dxf>
      <font>
        <color theme="9"/>
      </font>
      <fill>
        <patternFill patternType="none">
          <bgColor auto="1"/>
        </patternFill>
      </fill>
    </dxf>
    <dxf>
      <font>
        <color rgb="FFDA0000"/>
      </font>
    </dxf>
    <dxf>
      <font>
        <color rgb="FFDA0000"/>
      </font>
    </dxf>
    <dxf>
      <font>
        <color rgb="FFDA0000"/>
      </font>
    </dxf>
    <dxf>
      <font>
        <color rgb="FFDA0000"/>
      </font>
    </dxf>
    <dxf>
      <font>
        <color rgb="FFDA0000"/>
      </font>
    </dxf>
    <dxf>
      <font>
        <color rgb="FFDA0000"/>
      </font>
    </dxf>
    <dxf>
      <fill>
        <patternFill>
          <bgColor theme="5" tint="0.79998168889431442"/>
        </patternFill>
      </fill>
    </dxf>
    <dxf>
      <font>
        <b val="0"/>
        <i val="0"/>
        <color theme="1"/>
      </font>
      <fill>
        <patternFill patternType="solid">
          <fgColor theme="4"/>
          <bgColor theme="5" tint="0.79998168889431442"/>
        </patternFill>
      </fill>
      <border>
        <top style="thin">
          <color theme="0"/>
        </top>
      </border>
    </dxf>
    <dxf>
      <font>
        <color theme="3"/>
      </font>
      <fill>
        <patternFill patternType="solid">
          <fgColor theme="4"/>
          <bgColor theme="7" tint="0.39994506668294322"/>
        </patternFill>
      </fill>
      <border>
        <bottom style="thin">
          <color theme="0"/>
        </bottom>
      </border>
    </dxf>
    <dxf>
      <font>
        <b val="0"/>
        <i val="0"/>
        <color theme="1"/>
      </font>
      <fill>
        <patternFill patternType="solid">
          <fgColor auto="1"/>
          <bgColor theme="6" tint="0.79995117038483843"/>
        </patternFill>
      </fill>
      <border>
        <left style="thin">
          <color theme="0"/>
        </left>
        <right style="thin">
          <color theme="0"/>
        </right>
        <top style="thin">
          <color theme="0"/>
        </top>
        <bottom style="thin">
          <color theme="0"/>
        </bottom>
        <vertical style="thin">
          <color theme="0"/>
        </vertical>
        <horizontal style="thin">
          <color theme="0"/>
        </horizontal>
      </border>
    </dxf>
    <dxf>
      <border>
        <bottom style="thick">
          <color theme="4" tint="-0.24994659260841701"/>
        </bottom>
      </border>
    </dxf>
    <dxf>
      <border>
        <right/>
      </border>
    </dxf>
    <dxf>
      <border>
        <right style="thick">
          <color theme="4" tint="-0.24994659260841701"/>
        </right>
        <bottom style="thick">
          <color theme="4" tint="-0.24994659260841701"/>
        </bottom>
        <horizontal style="thick">
          <color theme="4" tint="-0.24994659260841701"/>
        </horizontal>
      </border>
    </dxf>
    <dxf>
      <border>
        <right/>
      </border>
    </dxf>
    <dxf>
      <font>
        <b/>
        <i val="0"/>
        <color theme="0"/>
      </font>
      <fill>
        <patternFill>
          <bgColor theme="4" tint="-0.24994659260841701"/>
        </patternFill>
      </fill>
      <border>
        <bottom style="thick">
          <color theme="4" tint="0.59996337778862885"/>
        </bottom>
      </border>
    </dxf>
    <dxf>
      <fill>
        <patternFill patternType="solid">
          <bgColor theme="0"/>
        </patternFill>
      </fill>
      <border>
        <right style="thick">
          <color theme="4" tint="-0.24994659260841701"/>
        </right>
        <bottom style="thick">
          <color theme="4" tint="0.79998168889431442"/>
        </bottom>
        <horizontal style="thick">
          <color theme="4" tint="0.79998168889431442"/>
        </horizontal>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3" defaultTableStyle="Monthly Budget" defaultPivotStyle="PivotStyleLight16">
    <tableStyle name="Gantt Table Style" pivot="0" count="3">
      <tableStyleElement type="wholeTable" dxfId="277"/>
      <tableStyleElement type="headerRow" dxfId="276"/>
      <tableStyleElement type="firstRowStripe" dxfId="275"/>
    </tableStyle>
    <tableStyle name="Idea Planner" pivot="0" count="6">
      <tableStyleElement type="wholeTable" dxfId="274"/>
      <tableStyleElement type="headerRow" dxfId="273"/>
      <tableStyleElement type="totalRow" dxfId="272"/>
      <tableStyleElement type="firstColumn" dxfId="271"/>
      <tableStyleElement type="lastColumn" dxfId="270"/>
      <tableStyleElement type="firstHeaderCell" dxfId="269"/>
    </tableStyle>
    <tableStyle name="Monthly Budget" pivot="0" count="4">
      <tableStyleElement type="wholeTable" dxfId="268"/>
      <tableStyleElement type="headerRow" dxfId="267"/>
      <tableStyleElement type="totalRow" dxfId="266"/>
      <tableStyleElement type="lastColumn" dxfId="265"/>
    </tableStyle>
  </tableStyles>
  <colors>
    <mruColors>
      <color rgb="FFF8696B"/>
      <color rgb="FF601546"/>
      <color rgb="FFB75B13"/>
      <color rgb="FF0C5873"/>
      <color rgb="FF4B821C"/>
      <color rgb="FFFF3300"/>
      <color rgb="FFB53C0B"/>
      <color rgb="FFCC3300"/>
      <color rgb="FFD97C27"/>
      <color rgb="FF008D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1.png"/><Relationship Id="rId1" Type="http://schemas.openxmlformats.org/officeDocument/2006/relationships/hyperlink" Target="#Welcome!A1"/><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NULL"/><Relationship Id="rId7" Type="http://schemas.openxmlformats.org/officeDocument/2006/relationships/hyperlink" Target="#'Benchmarking (CapabilityArea3)'!A1"/><Relationship Id="rId12" Type="http://schemas.openxmlformats.org/officeDocument/2006/relationships/image" Target="NULL"/><Relationship Id="rId2" Type="http://schemas.openxmlformats.org/officeDocument/2006/relationships/image" Target="../media/image3.png"/><Relationship Id="rId1" Type="http://schemas.openxmlformats.org/officeDocument/2006/relationships/hyperlink" Target="#'Organisational Culture &amp; Assets'!A1"/><Relationship Id="rId6" Type="http://schemas.openxmlformats.org/officeDocument/2006/relationships/image" Target="NULL"/><Relationship Id="rId11" Type="http://schemas.openxmlformats.org/officeDocument/2006/relationships/image" Target="../media/image6.png"/><Relationship Id="rId5" Type="http://schemas.openxmlformats.org/officeDocument/2006/relationships/image" Target="../media/image4.png"/><Relationship Id="rId10" Type="http://schemas.openxmlformats.org/officeDocument/2006/relationships/hyperlink" Target="#'Benchmarking (CapabilityArea4)'!A1"/><Relationship Id="rId4" Type="http://schemas.openxmlformats.org/officeDocument/2006/relationships/hyperlink" Target="#'Benchmarking (CapabilityArea2)'!A1"/><Relationship Id="rId9" Type="http://schemas.openxmlformats.org/officeDocument/2006/relationships/image" Target="NULL"/></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11.jpe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8886825</xdr:colOff>
      <xdr:row>36</xdr:row>
      <xdr:rowOff>9525</xdr:rowOff>
    </xdr:from>
    <xdr:to>
      <xdr:col>2</xdr:col>
      <xdr:colOff>1587</xdr:colOff>
      <xdr:row>40</xdr:row>
      <xdr:rowOff>85725</xdr:rowOff>
    </xdr:to>
    <xdr:pic>
      <xdr:nvPicPr>
        <xdr:cNvPr id="3" name="Graphic 2" descr="Checklist">
          <a:hlinkClick xmlns:r="http://schemas.openxmlformats.org/officeDocument/2006/relationships" r:id="rId1"/>
          <a:extLst>
            <a:ext uri="{FF2B5EF4-FFF2-40B4-BE49-F238E27FC236}">
              <a16:creationId xmlns="" xmlns:a16="http://schemas.microsoft.com/office/drawing/2014/main" id="{9AEFA160-DBAF-744A-8C99-F02AC448D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9201150" y="9496425"/>
          <a:ext cx="830262" cy="914400"/>
        </a:xfrm>
        <a:prstGeom prst="rect">
          <a:avLst/>
        </a:prstGeom>
      </xdr:spPr>
    </xdr:pic>
    <xdr:clientData/>
  </xdr:twoCellAnchor>
  <xdr:twoCellAnchor editAs="oneCell">
    <xdr:from>
      <xdr:col>1</xdr:col>
      <xdr:colOff>7324725</xdr:colOff>
      <xdr:row>1</xdr:row>
      <xdr:rowOff>85726</xdr:rowOff>
    </xdr:from>
    <xdr:to>
      <xdr:col>1</xdr:col>
      <xdr:colOff>9582150</xdr:colOff>
      <xdr:row>2</xdr:row>
      <xdr:rowOff>419100</xdr:rowOff>
    </xdr:to>
    <xdr:pic>
      <xdr:nvPicPr>
        <xdr:cNvPr id="5" name="Picture 4" descr="P:\Adaptation Scotland Programme\External Delivery\Communications\Graphics\Logos\AS\Joint with Sniffer_on white.jp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39050" y="485776"/>
          <a:ext cx="2257425" cy="7334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1431925</xdr:colOff>
      <xdr:row>7</xdr:row>
      <xdr:rowOff>371475</xdr:rowOff>
    </xdr:from>
    <xdr:to>
      <xdr:col>3</xdr:col>
      <xdr:colOff>1933575</xdr:colOff>
      <xdr:row>7</xdr:row>
      <xdr:rowOff>949325</xdr:rowOff>
    </xdr:to>
    <xdr:pic>
      <xdr:nvPicPr>
        <xdr:cNvPr id="3" name="Graphic 2" descr="Meeting">
          <a:hlinkClick xmlns:r="http://schemas.openxmlformats.org/officeDocument/2006/relationships" r:id="rId1"/>
          <a:extLst>
            <a:ext uri="{FF2B5EF4-FFF2-40B4-BE49-F238E27FC236}">
              <a16:creationId xmlns="" xmlns:a16="http://schemas.microsoft.com/office/drawing/2014/main" id="{74933090-1B36-4411-A2AA-B4AED413F0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70125" y="3790950"/>
          <a:ext cx="577850" cy="577850"/>
        </a:xfrm>
        <a:prstGeom prst="rect">
          <a:avLst/>
        </a:prstGeom>
      </xdr:spPr>
    </xdr:pic>
    <xdr:clientData/>
  </xdr:twoCellAnchor>
  <xdr:twoCellAnchor editAs="oneCell">
    <xdr:from>
      <xdr:col>5</xdr:col>
      <xdr:colOff>1460500</xdr:colOff>
      <xdr:row>7</xdr:row>
      <xdr:rowOff>355600</xdr:rowOff>
    </xdr:from>
    <xdr:to>
      <xdr:col>5</xdr:col>
      <xdr:colOff>1936750</xdr:colOff>
      <xdr:row>7</xdr:row>
      <xdr:rowOff>933450</xdr:rowOff>
    </xdr:to>
    <xdr:pic>
      <xdr:nvPicPr>
        <xdr:cNvPr id="4" name="Graphic 3" descr="Head with Gears">
          <a:hlinkClick xmlns:r="http://schemas.openxmlformats.org/officeDocument/2006/relationships" r:id="rId4"/>
          <a:extLst>
            <a:ext uri="{FF2B5EF4-FFF2-40B4-BE49-F238E27FC236}">
              <a16:creationId xmlns="" xmlns:a16="http://schemas.microsoft.com/office/drawing/2014/main" id="{246A96E1-3B6A-46AE-A945-229470444A2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4537075" y="3775075"/>
          <a:ext cx="577850" cy="577850"/>
        </a:xfrm>
        <a:prstGeom prst="rect">
          <a:avLst/>
        </a:prstGeom>
      </xdr:spPr>
    </xdr:pic>
    <xdr:clientData/>
  </xdr:twoCellAnchor>
  <xdr:twoCellAnchor editAs="oneCell">
    <xdr:from>
      <xdr:col>7</xdr:col>
      <xdr:colOff>1403350</xdr:colOff>
      <xdr:row>7</xdr:row>
      <xdr:rowOff>377825</xdr:rowOff>
    </xdr:from>
    <xdr:to>
      <xdr:col>7</xdr:col>
      <xdr:colOff>1936750</xdr:colOff>
      <xdr:row>7</xdr:row>
      <xdr:rowOff>955675</xdr:rowOff>
    </xdr:to>
    <xdr:pic>
      <xdr:nvPicPr>
        <xdr:cNvPr id="5" name="Graphic 4" descr="Daily Calendar">
          <a:hlinkClick xmlns:r="http://schemas.openxmlformats.org/officeDocument/2006/relationships" r:id="rId7"/>
          <a:extLst>
            <a:ext uri="{FF2B5EF4-FFF2-40B4-BE49-F238E27FC236}">
              <a16:creationId xmlns="" xmlns:a16="http://schemas.microsoft.com/office/drawing/2014/main" id="{BD320403-D683-4D84-BBAE-ABCBD7D3E16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9"/>
            </a:ext>
          </a:extLst>
        </a:blip>
        <a:stretch>
          <a:fillRect/>
        </a:stretch>
      </xdr:blipFill>
      <xdr:spPr>
        <a:xfrm>
          <a:off x="6718300" y="3797300"/>
          <a:ext cx="577850" cy="577850"/>
        </a:xfrm>
        <a:prstGeom prst="rect">
          <a:avLst/>
        </a:prstGeom>
      </xdr:spPr>
    </xdr:pic>
    <xdr:clientData/>
  </xdr:twoCellAnchor>
  <xdr:twoCellAnchor editAs="oneCell">
    <xdr:from>
      <xdr:col>9</xdr:col>
      <xdr:colOff>1308100</xdr:colOff>
      <xdr:row>7</xdr:row>
      <xdr:rowOff>403225</xdr:rowOff>
    </xdr:from>
    <xdr:to>
      <xdr:col>9</xdr:col>
      <xdr:colOff>1885950</xdr:colOff>
      <xdr:row>7</xdr:row>
      <xdr:rowOff>981075</xdr:rowOff>
    </xdr:to>
    <xdr:pic>
      <xdr:nvPicPr>
        <xdr:cNvPr id="6" name="Graphic 5" descr="Handshake">
          <a:hlinkClick xmlns:r="http://schemas.openxmlformats.org/officeDocument/2006/relationships" r:id="rId10"/>
          <a:extLst>
            <a:ext uri="{FF2B5EF4-FFF2-40B4-BE49-F238E27FC236}">
              <a16:creationId xmlns="" xmlns:a16="http://schemas.microsoft.com/office/drawing/2014/main" id="{73E7B75E-A690-419E-B8B3-A031C6478E9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 xmlns:asvg="http://schemas.microsoft.com/office/drawing/2016/SVG/main" r:embed="rId12"/>
            </a:ext>
          </a:extLst>
        </a:blip>
        <a:stretch>
          <a:fillRect/>
        </a:stretch>
      </xdr:blipFill>
      <xdr:spPr>
        <a:xfrm>
          <a:off x="8861425" y="3822700"/>
          <a:ext cx="577850" cy="577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2073088</xdr:colOff>
      <xdr:row>0</xdr:row>
      <xdr:rowOff>336176</xdr:rowOff>
    </xdr:from>
    <xdr:to>
      <xdr:col>7</xdr:col>
      <xdr:colOff>2882261</xdr:colOff>
      <xdr:row>3</xdr:row>
      <xdr:rowOff>230197</xdr:rowOff>
    </xdr:to>
    <xdr:pic>
      <xdr:nvPicPr>
        <xdr:cNvPr id="3" name="Picture 2"/>
        <xdr:cNvPicPr/>
      </xdr:nvPicPr>
      <xdr:blipFill>
        <a:blip xmlns:r="http://schemas.openxmlformats.org/officeDocument/2006/relationships" r:embed="rId1" cstate="print"/>
        <a:stretch>
          <a:fillRect/>
        </a:stretch>
      </xdr:blipFill>
      <xdr:spPr>
        <a:xfrm>
          <a:off x="9356912" y="336176"/>
          <a:ext cx="7005715" cy="1429227"/>
        </a:xfrm>
        <a:prstGeom prst="roundRect">
          <a:avLst>
            <a:gd name="adj" fmla="val 50000"/>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1893791</xdr:colOff>
      <xdr:row>1</xdr:row>
      <xdr:rowOff>0</xdr:rowOff>
    </xdr:from>
    <xdr:to>
      <xdr:col>7</xdr:col>
      <xdr:colOff>2177396</xdr:colOff>
      <xdr:row>3</xdr:row>
      <xdr:rowOff>263382</xdr:rowOff>
    </xdr:to>
    <xdr:pic>
      <xdr:nvPicPr>
        <xdr:cNvPr id="2" name="Picture 1"/>
        <xdr:cNvPicPr/>
      </xdr:nvPicPr>
      <xdr:blipFill>
        <a:blip xmlns:r="http://schemas.openxmlformats.org/officeDocument/2006/relationships" r:embed="rId1" cstate="print"/>
        <a:stretch>
          <a:fillRect/>
        </a:stretch>
      </xdr:blipFill>
      <xdr:spPr>
        <a:xfrm>
          <a:off x="7597585" y="627531"/>
          <a:ext cx="6062385" cy="1440000"/>
        </a:xfrm>
        <a:prstGeom prst="roundRect">
          <a:avLst>
            <a:gd name="adj" fmla="val 50000"/>
          </a:avLst>
        </a:prstGeom>
      </xdr:spPr>
    </xdr:pic>
    <xdr:clientData/>
  </xdr:twoCellAnchor>
  <xdr:twoCellAnchor>
    <xdr:from>
      <xdr:col>20</xdr:col>
      <xdr:colOff>31750</xdr:colOff>
      <xdr:row>11</xdr:row>
      <xdr:rowOff>79375</xdr:rowOff>
    </xdr:from>
    <xdr:to>
      <xdr:col>22</xdr:col>
      <xdr:colOff>63500</xdr:colOff>
      <xdr:row>13</xdr:row>
      <xdr:rowOff>0</xdr:rowOff>
    </xdr:to>
    <xdr:sp macro="" textlink="">
      <xdr:nvSpPr>
        <xdr:cNvPr id="3" name="TextBox 2"/>
        <xdr:cNvSpPr txBox="1"/>
      </xdr:nvSpPr>
      <xdr:spPr>
        <a:xfrm>
          <a:off x="27924125" y="7334250"/>
          <a:ext cx="1047750" cy="4572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PBCCD report Question 4(a)</a:t>
          </a:r>
          <a:r>
            <a:rPr lang="en-GB" sz="1100" baseline="0"/>
            <a:t> relates to 'has the body assessed current and future climate related risks? and I wonder if the UC tasks relating to CCRA should be made mandatory to progress? Have another question relating to what arrangements does the body have in place to manage climate related risks? </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1717301</xdr:colOff>
      <xdr:row>1</xdr:row>
      <xdr:rowOff>0</xdr:rowOff>
    </xdr:from>
    <xdr:to>
      <xdr:col>7</xdr:col>
      <xdr:colOff>2842559</xdr:colOff>
      <xdr:row>3</xdr:row>
      <xdr:rowOff>285794</xdr:rowOff>
    </xdr:to>
    <xdr:pic>
      <xdr:nvPicPr>
        <xdr:cNvPr id="2" name="Picture 1"/>
        <xdr:cNvPicPr/>
      </xdr:nvPicPr>
      <xdr:blipFill>
        <a:blip xmlns:r="http://schemas.openxmlformats.org/officeDocument/2006/relationships" r:embed="rId1" cstate="print"/>
        <a:stretch>
          <a:fillRect/>
        </a:stretch>
      </xdr:blipFill>
      <xdr:spPr>
        <a:xfrm>
          <a:off x="7421095" y="596713"/>
          <a:ext cx="6608669" cy="1440000"/>
        </a:xfrm>
        <a:prstGeom prst="roundRect">
          <a:avLst>
            <a:gd name="adj" fmla="val 50000"/>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1640060</xdr:colOff>
      <xdr:row>1</xdr:row>
      <xdr:rowOff>0</xdr:rowOff>
    </xdr:from>
    <xdr:to>
      <xdr:col>7</xdr:col>
      <xdr:colOff>2586223</xdr:colOff>
      <xdr:row>3</xdr:row>
      <xdr:rowOff>285794</xdr:rowOff>
    </xdr:to>
    <xdr:pic>
      <xdr:nvPicPr>
        <xdr:cNvPr id="2" name="Picture 1"/>
        <xdr:cNvPicPr/>
      </xdr:nvPicPr>
      <xdr:blipFill>
        <a:blip xmlns:r="http://schemas.openxmlformats.org/officeDocument/2006/relationships" r:embed="rId1" cstate="print"/>
        <a:stretch>
          <a:fillRect/>
        </a:stretch>
      </xdr:blipFill>
      <xdr:spPr>
        <a:xfrm>
          <a:off x="7343854" y="577904"/>
          <a:ext cx="6663498" cy="1440000"/>
        </a:xfrm>
        <a:prstGeom prst="roundRect">
          <a:avLst>
            <a:gd name="adj" fmla="val 50000"/>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6</xdr:row>
      <xdr:rowOff>666750</xdr:rowOff>
    </xdr:from>
    <xdr:to>
      <xdr:col>1</xdr:col>
      <xdr:colOff>361950</xdr:colOff>
      <xdr:row>8</xdr:row>
      <xdr:rowOff>266700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600325"/>
          <a:ext cx="1447800" cy="1447800"/>
        </a:xfrm>
        <a:prstGeom prst="rect">
          <a:avLst/>
        </a:prstGeom>
      </xdr:spPr>
    </xdr:pic>
    <xdr:clientData/>
  </xdr:twoCellAnchor>
  <xdr:twoCellAnchor editAs="oneCell">
    <xdr:from>
      <xdr:col>0</xdr:col>
      <xdr:colOff>152400</xdr:colOff>
      <xdr:row>12</xdr:row>
      <xdr:rowOff>285750</xdr:rowOff>
    </xdr:from>
    <xdr:to>
      <xdr:col>1</xdr:col>
      <xdr:colOff>352425</xdr:colOff>
      <xdr:row>13</xdr:row>
      <xdr:rowOff>723900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6696075"/>
          <a:ext cx="1457325" cy="1457325"/>
        </a:xfrm>
        <a:prstGeom prst="rect">
          <a:avLst/>
        </a:prstGeom>
      </xdr:spPr>
    </xdr:pic>
    <xdr:clientData/>
  </xdr:twoCellAnchor>
  <xdr:twoCellAnchor editAs="oneCell">
    <xdr:from>
      <xdr:col>0</xdr:col>
      <xdr:colOff>161925</xdr:colOff>
      <xdr:row>19</xdr:row>
      <xdr:rowOff>171451</xdr:rowOff>
    </xdr:from>
    <xdr:to>
      <xdr:col>1</xdr:col>
      <xdr:colOff>419099</xdr:colOff>
      <xdr:row>20</xdr:row>
      <xdr:rowOff>742951</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925" y="11972926"/>
          <a:ext cx="1514474" cy="1504950"/>
        </a:xfrm>
        <a:prstGeom prst="rect">
          <a:avLst/>
        </a:prstGeom>
      </xdr:spPr>
    </xdr:pic>
    <xdr:clientData/>
  </xdr:twoCellAnchor>
  <xdr:twoCellAnchor editAs="oneCell">
    <xdr:from>
      <xdr:col>0</xdr:col>
      <xdr:colOff>142875</xdr:colOff>
      <xdr:row>25</xdr:row>
      <xdr:rowOff>123825</xdr:rowOff>
    </xdr:from>
    <xdr:to>
      <xdr:col>2</xdr:col>
      <xdr:colOff>19050</xdr:colOff>
      <xdr:row>26</xdr:row>
      <xdr:rowOff>809625</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875" y="16116300"/>
          <a:ext cx="1609725" cy="1609725"/>
        </a:xfrm>
        <a:prstGeom prst="rect">
          <a:avLst/>
        </a:prstGeom>
      </xdr:spPr>
    </xdr:pic>
    <xdr:clientData/>
  </xdr:twoCellAnchor>
  <xdr:twoCellAnchor>
    <xdr:from>
      <xdr:col>18</xdr:col>
      <xdr:colOff>117475</xdr:colOff>
      <xdr:row>5</xdr:row>
      <xdr:rowOff>206375</xdr:rowOff>
    </xdr:from>
    <xdr:to>
      <xdr:col>18</xdr:col>
      <xdr:colOff>333375</xdr:colOff>
      <xdr:row>6</xdr:row>
      <xdr:rowOff>184150</xdr:rowOff>
    </xdr:to>
    <xdr:sp macro="" textlink="">
      <xdr:nvSpPr>
        <xdr:cNvPr id="7" name="Rectangle 6"/>
        <xdr:cNvSpPr/>
      </xdr:nvSpPr>
      <xdr:spPr>
        <a:xfrm>
          <a:off x="10956925" y="1882775"/>
          <a:ext cx="215900" cy="234950"/>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127000</xdr:colOff>
      <xdr:row>6</xdr:row>
      <xdr:rowOff>612775</xdr:rowOff>
    </xdr:from>
    <xdr:to>
      <xdr:col>18</xdr:col>
      <xdr:colOff>342900</xdr:colOff>
      <xdr:row>6</xdr:row>
      <xdr:rowOff>847725</xdr:rowOff>
    </xdr:to>
    <xdr:sp macro="" textlink="">
      <xdr:nvSpPr>
        <xdr:cNvPr id="8" name="Rectangle 7"/>
        <xdr:cNvSpPr/>
      </xdr:nvSpPr>
      <xdr:spPr>
        <a:xfrm>
          <a:off x="10966450" y="2546350"/>
          <a:ext cx="215900" cy="2349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146050</xdr:colOff>
      <xdr:row>7</xdr:row>
      <xdr:rowOff>0</xdr:rowOff>
    </xdr:from>
    <xdr:to>
      <xdr:col>18</xdr:col>
      <xdr:colOff>361950</xdr:colOff>
      <xdr:row>7</xdr:row>
      <xdr:rowOff>234950</xdr:rowOff>
    </xdr:to>
    <xdr:sp macro="" textlink="">
      <xdr:nvSpPr>
        <xdr:cNvPr id="9" name="Rectangle 8"/>
        <xdr:cNvSpPr/>
      </xdr:nvSpPr>
      <xdr:spPr>
        <a:xfrm>
          <a:off x="10985500" y="2857500"/>
          <a:ext cx="215900" cy="23495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18</xdr:col>
      <xdr:colOff>368300</xdr:colOff>
      <xdr:row>5</xdr:row>
      <xdr:rowOff>123825</xdr:rowOff>
    </xdr:from>
    <xdr:ext cx="2241550" cy="419474"/>
    <xdr:sp macro="" textlink="">
      <xdr:nvSpPr>
        <xdr:cNvPr id="10" name="TextBox 9"/>
        <xdr:cNvSpPr txBox="1"/>
      </xdr:nvSpPr>
      <xdr:spPr>
        <a:xfrm>
          <a:off x="11207750" y="1800225"/>
          <a:ext cx="2241550" cy="419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Not currently relevant to adaptation aims,</a:t>
          </a:r>
          <a:r>
            <a:rPr lang="en-GB" sz="1100" baseline="0"/>
            <a:t> </a:t>
          </a:r>
          <a:r>
            <a:rPr lang="en-GB" sz="1100"/>
            <a:t>needs or goals</a:t>
          </a:r>
        </a:p>
      </xdr:txBody>
    </xdr:sp>
    <xdr:clientData/>
  </xdr:oneCellAnchor>
  <xdr:oneCellAnchor>
    <xdr:from>
      <xdr:col>18</xdr:col>
      <xdr:colOff>387350</xdr:colOff>
      <xdr:row>6</xdr:row>
      <xdr:rowOff>298450</xdr:rowOff>
    </xdr:from>
    <xdr:ext cx="1977016" cy="255904"/>
    <xdr:sp macro="" textlink="">
      <xdr:nvSpPr>
        <xdr:cNvPr id="11" name="TextBox 10"/>
        <xdr:cNvSpPr txBox="1"/>
      </xdr:nvSpPr>
      <xdr:spPr>
        <a:xfrm>
          <a:off x="11226800" y="2232025"/>
          <a:ext cx="197701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Not yet started - but relevant </a:t>
          </a:r>
        </a:p>
      </xdr:txBody>
    </xdr:sp>
    <xdr:clientData/>
  </xdr:oneCellAnchor>
  <xdr:oneCellAnchor>
    <xdr:from>
      <xdr:col>18</xdr:col>
      <xdr:colOff>387350</xdr:colOff>
      <xdr:row>6</xdr:row>
      <xdr:rowOff>603250</xdr:rowOff>
    </xdr:from>
    <xdr:ext cx="710194" cy="255904"/>
    <xdr:sp macro="" textlink="">
      <xdr:nvSpPr>
        <xdr:cNvPr id="12" name="TextBox 11"/>
        <xdr:cNvSpPr txBox="1"/>
      </xdr:nvSpPr>
      <xdr:spPr>
        <a:xfrm>
          <a:off x="11226800" y="2536825"/>
          <a:ext cx="710194"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Ongoing</a:t>
          </a:r>
          <a:r>
            <a:rPr lang="en-GB" sz="1100" baseline="0"/>
            <a:t> </a:t>
          </a:r>
          <a:endParaRPr lang="en-GB" sz="1100"/>
        </a:p>
      </xdr:txBody>
    </xdr:sp>
    <xdr:clientData/>
  </xdr:oneCellAnchor>
  <xdr:twoCellAnchor>
    <xdr:from>
      <xdr:col>18</xdr:col>
      <xdr:colOff>127000</xdr:colOff>
      <xdr:row>6</xdr:row>
      <xdr:rowOff>304800</xdr:rowOff>
    </xdr:from>
    <xdr:to>
      <xdr:col>18</xdr:col>
      <xdr:colOff>342900</xdr:colOff>
      <xdr:row>6</xdr:row>
      <xdr:rowOff>542925</xdr:rowOff>
    </xdr:to>
    <xdr:sp macro="" textlink="">
      <xdr:nvSpPr>
        <xdr:cNvPr id="13" name="Rectangle 12"/>
        <xdr:cNvSpPr/>
      </xdr:nvSpPr>
      <xdr:spPr>
        <a:xfrm>
          <a:off x="10966450" y="2238375"/>
          <a:ext cx="215900" cy="238125"/>
        </a:xfrm>
        <a:prstGeom prst="rect">
          <a:avLst/>
        </a:prstGeom>
        <a:solidFill>
          <a:srgbClr val="F869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18</xdr:col>
      <xdr:colOff>387350</xdr:colOff>
      <xdr:row>6</xdr:row>
      <xdr:rowOff>908050</xdr:rowOff>
    </xdr:from>
    <xdr:ext cx="813236" cy="255904"/>
    <xdr:sp macro="" textlink="">
      <xdr:nvSpPr>
        <xdr:cNvPr id="14" name="TextBox 13"/>
        <xdr:cNvSpPr txBox="1"/>
      </xdr:nvSpPr>
      <xdr:spPr>
        <a:xfrm>
          <a:off x="11226800" y="2841625"/>
          <a:ext cx="81323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Established</a:t>
          </a:r>
        </a:p>
      </xdr:txBody>
    </xdr:sp>
    <xdr:clientData/>
  </xdr:oneCellAnchor>
  <xdr:twoCellAnchor>
    <xdr:from>
      <xdr:col>18</xdr:col>
      <xdr:colOff>57150</xdr:colOff>
      <xdr:row>10</xdr:row>
      <xdr:rowOff>247650</xdr:rowOff>
    </xdr:from>
    <xdr:to>
      <xdr:col>18</xdr:col>
      <xdr:colOff>273050</xdr:colOff>
      <xdr:row>11</xdr:row>
      <xdr:rowOff>228600</xdr:rowOff>
    </xdr:to>
    <xdr:sp macro="" textlink="">
      <xdr:nvSpPr>
        <xdr:cNvPr id="15" name="Rectangle 14"/>
        <xdr:cNvSpPr/>
      </xdr:nvSpPr>
      <xdr:spPr>
        <a:xfrm>
          <a:off x="9988550" y="5353050"/>
          <a:ext cx="215900" cy="234950"/>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66675</xdr:colOff>
      <xdr:row>11</xdr:row>
      <xdr:rowOff>590550</xdr:rowOff>
    </xdr:from>
    <xdr:to>
      <xdr:col>18</xdr:col>
      <xdr:colOff>282575</xdr:colOff>
      <xdr:row>11</xdr:row>
      <xdr:rowOff>825500</xdr:rowOff>
    </xdr:to>
    <xdr:sp macro="" textlink="">
      <xdr:nvSpPr>
        <xdr:cNvPr id="16" name="Rectangle 15"/>
        <xdr:cNvSpPr/>
      </xdr:nvSpPr>
      <xdr:spPr>
        <a:xfrm>
          <a:off x="10906125" y="5981700"/>
          <a:ext cx="215900" cy="2349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66675</xdr:colOff>
      <xdr:row>11</xdr:row>
      <xdr:rowOff>882650</xdr:rowOff>
    </xdr:from>
    <xdr:to>
      <xdr:col>18</xdr:col>
      <xdr:colOff>282575</xdr:colOff>
      <xdr:row>12</xdr:row>
      <xdr:rowOff>98425</xdr:rowOff>
    </xdr:to>
    <xdr:sp macro="" textlink="">
      <xdr:nvSpPr>
        <xdr:cNvPr id="17" name="Rectangle 16"/>
        <xdr:cNvSpPr/>
      </xdr:nvSpPr>
      <xdr:spPr>
        <a:xfrm>
          <a:off x="10906125" y="6273800"/>
          <a:ext cx="215900" cy="23495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57150</xdr:colOff>
      <xdr:row>11</xdr:row>
      <xdr:rowOff>292100</xdr:rowOff>
    </xdr:from>
    <xdr:to>
      <xdr:col>18</xdr:col>
      <xdr:colOff>273050</xdr:colOff>
      <xdr:row>11</xdr:row>
      <xdr:rowOff>530225</xdr:rowOff>
    </xdr:to>
    <xdr:sp macro="" textlink="">
      <xdr:nvSpPr>
        <xdr:cNvPr id="21" name="Rectangle 20"/>
        <xdr:cNvSpPr/>
      </xdr:nvSpPr>
      <xdr:spPr>
        <a:xfrm>
          <a:off x="10896600" y="5683250"/>
          <a:ext cx="215900" cy="238125"/>
        </a:xfrm>
        <a:prstGeom prst="rect">
          <a:avLst/>
        </a:prstGeom>
        <a:solidFill>
          <a:srgbClr val="F869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107950</xdr:colOff>
      <xdr:row>18</xdr:row>
      <xdr:rowOff>0</xdr:rowOff>
    </xdr:from>
    <xdr:to>
      <xdr:col>18</xdr:col>
      <xdr:colOff>323850</xdr:colOff>
      <xdr:row>18</xdr:row>
      <xdr:rowOff>234950</xdr:rowOff>
    </xdr:to>
    <xdr:sp macro="" textlink="">
      <xdr:nvSpPr>
        <xdr:cNvPr id="23" name="Rectangle 22"/>
        <xdr:cNvSpPr/>
      </xdr:nvSpPr>
      <xdr:spPr>
        <a:xfrm>
          <a:off x="10039350" y="10820400"/>
          <a:ext cx="215900" cy="234950"/>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117475</xdr:colOff>
      <xdr:row>18</xdr:row>
      <xdr:rowOff>577850</xdr:rowOff>
    </xdr:from>
    <xdr:to>
      <xdr:col>18</xdr:col>
      <xdr:colOff>333375</xdr:colOff>
      <xdr:row>18</xdr:row>
      <xdr:rowOff>812800</xdr:rowOff>
    </xdr:to>
    <xdr:sp macro="" textlink="">
      <xdr:nvSpPr>
        <xdr:cNvPr id="24" name="Rectangle 23"/>
        <xdr:cNvSpPr/>
      </xdr:nvSpPr>
      <xdr:spPr>
        <a:xfrm>
          <a:off x="10956925" y="11445875"/>
          <a:ext cx="215900" cy="2349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127000</xdr:colOff>
      <xdr:row>18</xdr:row>
      <xdr:rowOff>869950</xdr:rowOff>
    </xdr:from>
    <xdr:to>
      <xdr:col>18</xdr:col>
      <xdr:colOff>342900</xdr:colOff>
      <xdr:row>19</xdr:row>
      <xdr:rowOff>171450</xdr:rowOff>
    </xdr:to>
    <xdr:sp macro="" textlink="">
      <xdr:nvSpPr>
        <xdr:cNvPr id="25" name="Rectangle 24"/>
        <xdr:cNvSpPr/>
      </xdr:nvSpPr>
      <xdr:spPr>
        <a:xfrm>
          <a:off x="10966450" y="11737975"/>
          <a:ext cx="215900" cy="23495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107950</xdr:colOff>
      <xdr:row>18</xdr:row>
      <xdr:rowOff>288925</xdr:rowOff>
    </xdr:from>
    <xdr:to>
      <xdr:col>18</xdr:col>
      <xdr:colOff>323850</xdr:colOff>
      <xdr:row>18</xdr:row>
      <xdr:rowOff>523875</xdr:rowOff>
    </xdr:to>
    <xdr:sp macro="" textlink="">
      <xdr:nvSpPr>
        <xdr:cNvPr id="29" name="Rectangle 28"/>
        <xdr:cNvSpPr/>
      </xdr:nvSpPr>
      <xdr:spPr>
        <a:xfrm>
          <a:off x="10947400" y="11156950"/>
          <a:ext cx="215900" cy="234950"/>
        </a:xfrm>
        <a:prstGeom prst="rect">
          <a:avLst/>
        </a:prstGeom>
        <a:solidFill>
          <a:srgbClr val="F869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171450</xdr:colOff>
      <xdr:row>23</xdr:row>
      <xdr:rowOff>241300</xdr:rowOff>
    </xdr:from>
    <xdr:to>
      <xdr:col>18</xdr:col>
      <xdr:colOff>387350</xdr:colOff>
      <xdr:row>24</xdr:row>
      <xdr:rowOff>228600</xdr:rowOff>
    </xdr:to>
    <xdr:sp macro="" textlink="">
      <xdr:nvSpPr>
        <xdr:cNvPr id="31" name="Rectangle 30"/>
        <xdr:cNvSpPr/>
      </xdr:nvSpPr>
      <xdr:spPr>
        <a:xfrm>
          <a:off x="10102850" y="15005050"/>
          <a:ext cx="215900" cy="234950"/>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161925</xdr:colOff>
      <xdr:row>24</xdr:row>
      <xdr:rowOff>590550</xdr:rowOff>
    </xdr:from>
    <xdr:to>
      <xdr:col>18</xdr:col>
      <xdr:colOff>377825</xdr:colOff>
      <xdr:row>24</xdr:row>
      <xdr:rowOff>825500</xdr:rowOff>
    </xdr:to>
    <xdr:sp macro="" textlink="">
      <xdr:nvSpPr>
        <xdr:cNvPr id="32" name="Rectangle 31"/>
        <xdr:cNvSpPr/>
      </xdr:nvSpPr>
      <xdr:spPr>
        <a:xfrm>
          <a:off x="11001375" y="15659100"/>
          <a:ext cx="215900" cy="2349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171450</xdr:colOff>
      <xdr:row>24</xdr:row>
      <xdr:rowOff>882650</xdr:rowOff>
    </xdr:from>
    <xdr:to>
      <xdr:col>18</xdr:col>
      <xdr:colOff>387350</xdr:colOff>
      <xdr:row>25</xdr:row>
      <xdr:rowOff>193675</xdr:rowOff>
    </xdr:to>
    <xdr:sp macro="" textlink="">
      <xdr:nvSpPr>
        <xdr:cNvPr id="33" name="Rectangle 32"/>
        <xdr:cNvSpPr/>
      </xdr:nvSpPr>
      <xdr:spPr>
        <a:xfrm>
          <a:off x="11010900" y="15951200"/>
          <a:ext cx="215900" cy="23495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161925</xdr:colOff>
      <xdr:row>24</xdr:row>
      <xdr:rowOff>301625</xdr:rowOff>
    </xdr:from>
    <xdr:to>
      <xdr:col>18</xdr:col>
      <xdr:colOff>377825</xdr:colOff>
      <xdr:row>24</xdr:row>
      <xdr:rowOff>539750</xdr:rowOff>
    </xdr:to>
    <xdr:sp macro="" textlink="">
      <xdr:nvSpPr>
        <xdr:cNvPr id="37" name="Rectangle 36"/>
        <xdr:cNvSpPr/>
      </xdr:nvSpPr>
      <xdr:spPr>
        <a:xfrm>
          <a:off x="11001375" y="15370175"/>
          <a:ext cx="215900" cy="238125"/>
        </a:xfrm>
        <a:prstGeom prst="rect">
          <a:avLst/>
        </a:prstGeom>
        <a:solidFill>
          <a:srgbClr val="F869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18</xdr:col>
      <xdr:colOff>387350</xdr:colOff>
      <xdr:row>10</xdr:row>
      <xdr:rowOff>114300</xdr:rowOff>
    </xdr:from>
    <xdr:ext cx="2241550" cy="419474"/>
    <xdr:sp macro="" textlink="">
      <xdr:nvSpPr>
        <xdr:cNvPr id="39" name="TextBox 38"/>
        <xdr:cNvSpPr txBox="1"/>
      </xdr:nvSpPr>
      <xdr:spPr>
        <a:xfrm>
          <a:off x="11226800" y="5248275"/>
          <a:ext cx="2241550" cy="419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Not currently relevant to adaptation aims,</a:t>
          </a:r>
          <a:r>
            <a:rPr lang="en-GB" sz="1100" baseline="0"/>
            <a:t> </a:t>
          </a:r>
          <a:r>
            <a:rPr lang="en-GB" sz="1100"/>
            <a:t>needs or goals</a:t>
          </a:r>
        </a:p>
      </xdr:txBody>
    </xdr:sp>
    <xdr:clientData/>
  </xdr:oneCellAnchor>
  <xdr:oneCellAnchor>
    <xdr:from>
      <xdr:col>18</xdr:col>
      <xdr:colOff>406400</xdr:colOff>
      <xdr:row>11</xdr:row>
      <xdr:rowOff>288925</xdr:rowOff>
    </xdr:from>
    <xdr:ext cx="1977016" cy="255904"/>
    <xdr:sp macro="" textlink="">
      <xdr:nvSpPr>
        <xdr:cNvPr id="40" name="TextBox 39"/>
        <xdr:cNvSpPr txBox="1"/>
      </xdr:nvSpPr>
      <xdr:spPr>
        <a:xfrm>
          <a:off x="11245850" y="5680075"/>
          <a:ext cx="197701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Not yet started - but relevant </a:t>
          </a:r>
        </a:p>
      </xdr:txBody>
    </xdr:sp>
    <xdr:clientData/>
  </xdr:oneCellAnchor>
  <xdr:oneCellAnchor>
    <xdr:from>
      <xdr:col>18</xdr:col>
      <xdr:colOff>406400</xdr:colOff>
      <xdr:row>11</xdr:row>
      <xdr:rowOff>593725</xdr:rowOff>
    </xdr:from>
    <xdr:ext cx="710194" cy="255904"/>
    <xdr:sp macro="" textlink="">
      <xdr:nvSpPr>
        <xdr:cNvPr id="41" name="TextBox 40"/>
        <xdr:cNvSpPr txBox="1"/>
      </xdr:nvSpPr>
      <xdr:spPr>
        <a:xfrm>
          <a:off x="11245850" y="5984875"/>
          <a:ext cx="710194"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Ongoing</a:t>
          </a:r>
          <a:r>
            <a:rPr lang="en-GB" sz="1100" baseline="0"/>
            <a:t> </a:t>
          </a:r>
          <a:endParaRPr lang="en-GB" sz="1100"/>
        </a:p>
      </xdr:txBody>
    </xdr:sp>
    <xdr:clientData/>
  </xdr:oneCellAnchor>
  <xdr:oneCellAnchor>
    <xdr:from>
      <xdr:col>18</xdr:col>
      <xdr:colOff>406400</xdr:colOff>
      <xdr:row>11</xdr:row>
      <xdr:rowOff>898525</xdr:rowOff>
    </xdr:from>
    <xdr:ext cx="813236" cy="255904"/>
    <xdr:sp macro="" textlink="">
      <xdr:nvSpPr>
        <xdr:cNvPr id="42" name="TextBox 41"/>
        <xdr:cNvSpPr txBox="1"/>
      </xdr:nvSpPr>
      <xdr:spPr>
        <a:xfrm>
          <a:off x="11245850" y="6289675"/>
          <a:ext cx="81323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Established</a:t>
          </a:r>
        </a:p>
      </xdr:txBody>
    </xdr:sp>
    <xdr:clientData/>
  </xdr:oneCellAnchor>
  <xdr:oneCellAnchor>
    <xdr:from>
      <xdr:col>18</xdr:col>
      <xdr:colOff>387350</xdr:colOff>
      <xdr:row>16</xdr:row>
      <xdr:rowOff>228600</xdr:rowOff>
    </xdr:from>
    <xdr:ext cx="2241550" cy="419474"/>
    <xdr:sp macro="" textlink="">
      <xdr:nvSpPr>
        <xdr:cNvPr id="43" name="TextBox 42"/>
        <xdr:cNvSpPr txBox="1"/>
      </xdr:nvSpPr>
      <xdr:spPr>
        <a:xfrm>
          <a:off x="11226800" y="10715625"/>
          <a:ext cx="2241550" cy="419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Not currently relevant to adaptation aims,</a:t>
          </a:r>
          <a:r>
            <a:rPr lang="en-GB" sz="1100" baseline="0"/>
            <a:t> </a:t>
          </a:r>
          <a:r>
            <a:rPr lang="en-GB" sz="1100"/>
            <a:t>needs or goals</a:t>
          </a:r>
        </a:p>
      </xdr:txBody>
    </xdr:sp>
    <xdr:clientData/>
  </xdr:oneCellAnchor>
  <xdr:oneCellAnchor>
    <xdr:from>
      <xdr:col>18</xdr:col>
      <xdr:colOff>406400</xdr:colOff>
      <xdr:row>18</xdr:row>
      <xdr:rowOff>279400</xdr:rowOff>
    </xdr:from>
    <xdr:ext cx="1977016" cy="255904"/>
    <xdr:sp macro="" textlink="">
      <xdr:nvSpPr>
        <xdr:cNvPr id="44" name="TextBox 43"/>
        <xdr:cNvSpPr txBox="1"/>
      </xdr:nvSpPr>
      <xdr:spPr>
        <a:xfrm>
          <a:off x="11245850" y="11147425"/>
          <a:ext cx="197701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Not yet started - but relevant </a:t>
          </a:r>
        </a:p>
      </xdr:txBody>
    </xdr:sp>
    <xdr:clientData/>
  </xdr:oneCellAnchor>
  <xdr:oneCellAnchor>
    <xdr:from>
      <xdr:col>18</xdr:col>
      <xdr:colOff>406400</xdr:colOff>
      <xdr:row>18</xdr:row>
      <xdr:rowOff>584200</xdr:rowOff>
    </xdr:from>
    <xdr:ext cx="710194" cy="255904"/>
    <xdr:sp macro="" textlink="">
      <xdr:nvSpPr>
        <xdr:cNvPr id="45" name="TextBox 44"/>
        <xdr:cNvSpPr txBox="1"/>
      </xdr:nvSpPr>
      <xdr:spPr>
        <a:xfrm>
          <a:off x="11245850" y="11452225"/>
          <a:ext cx="710194"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Ongoing</a:t>
          </a:r>
          <a:r>
            <a:rPr lang="en-GB" sz="1100" baseline="0"/>
            <a:t> </a:t>
          </a:r>
          <a:endParaRPr lang="en-GB" sz="1100"/>
        </a:p>
      </xdr:txBody>
    </xdr:sp>
    <xdr:clientData/>
  </xdr:oneCellAnchor>
  <xdr:oneCellAnchor>
    <xdr:from>
      <xdr:col>18</xdr:col>
      <xdr:colOff>406400</xdr:colOff>
      <xdr:row>18</xdr:row>
      <xdr:rowOff>889000</xdr:rowOff>
    </xdr:from>
    <xdr:ext cx="813236" cy="255904"/>
    <xdr:sp macro="" textlink="">
      <xdr:nvSpPr>
        <xdr:cNvPr id="46" name="TextBox 45"/>
        <xdr:cNvSpPr txBox="1"/>
      </xdr:nvSpPr>
      <xdr:spPr>
        <a:xfrm>
          <a:off x="11245850" y="11757025"/>
          <a:ext cx="81323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Established</a:t>
          </a:r>
        </a:p>
      </xdr:txBody>
    </xdr:sp>
    <xdr:clientData/>
  </xdr:oneCellAnchor>
  <xdr:oneCellAnchor>
    <xdr:from>
      <xdr:col>18</xdr:col>
      <xdr:colOff>387350</xdr:colOff>
      <xdr:row>23</xdr:row>
      <xdr:rowOff>133350</xdr:rowOff>
    </xdr:from>
    <xdr:ext cx="2241550" cy="419474"/>
    <xdr:sp macro="" textlink="">
      <xdr:nvSpPr>
        <xdr:cNvPr id="47" name="TextBox 46"/>
        <xdr:cNvSpPr txBox="1"/>
      </xdr:nvSpPr>
      <xdr:spPr>
        <a:xfrm>
          <a:off x="11226800" y="14954250"/>
          <a:ext cx="2241550" cy="419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Not currently relevant to adaptation aims,</a:t>
          </a:r>
          <a:r>
            <a:rPr lang="en-GB" sz="1100" baseline="0"/>
            <a:t> </a:t>
          </a:r>
          <a:r>
            <a:rPr lang="en-GB" sz="1100"/>
            <a:t>needs or goals</a:t>
          </a:r>
        </a:p>
      </xdr:txBody>
    </xdr:sp>
    <xdr:clientData/>
  </xdr:oneCellAnchor>
  <xdr:oneCellAnchor>
    <xdr:from>
      <xdr:col>18</xdr:col>
      <xdr:colOff>406400</xdr:colOff>
      <xdr:row>24</xdr:row>
      <xdr:rowOff>317500</xdr:rowOff>
    </xdr:from>
    <xdr:ext cx="1977016" cy="255904"/>
    <xdr:sp macro="" textlink="">
      <xdr:nvSpPr>
        <xdr:cNvPr id="48" name="TextBox 47"/>
        <xdr:cNvSpPr txBox="1"/>
      </xdr:nvSpPr>
      <xdr:spPr>
        <a:xfrm>
          <a:off x="11245850" y="15386050"/>
          <a:ext cx="197701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Not yet started - but relevant </a:t>
          </a:r>
        </a:p>
      </xdr:txBody>
    </xdr:sp>
    <xdr:clientData/>
  </xdr:oneCellAnchor>
  <xdr:oneCellAnchor>
    <xdr:from>
      <xdr:col>18</xdr:col>
      <xdr:colOff>406400</xdr:colOff>
      <xdr:row>24</xdr:row>
      <xdr:rowOff>622300</xdr:rowOff>
    </xdr:from>
    <xdr:ext cx="710194" cy="255904"/>
    <xdr:sp macro="" textlink="">
      <xdr:nvSpPr>
        <xdr:cNvPr id="49" name="TextBox 48"/>
        <xdr:cNvSpPr txBox="1"/>
      </xdr:nvSpPr>
      <xdr:spPr>
        <a:xfrm>
          <a:off x="11245850" y="15690850"/>
          <a:ext cx="710194"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Ongoing</a:t>
          </a:r>
          <a:r>
            <a:rPr lang="en-GB" sz="1100" baseline="0"/>
            <a:t> </a:t>
          </a:r>
          <a:endParaRPr lang="en-GB" sz="1100"/>
        </a:p>
      </xdr:txBody>
    </xdr:sp>
    <xdr:clientData/>
  </xdr:oneCellAnchor>
  <xdr:oneCellAnchor>
    <xdr:from>
      <xdr:col>18</xdr:col>
      <xdr:colOff>406400</xdr:colOff>
      <xdr:row>25</xdr:row>
      <xdr:rowOff>3175</xdr:rowOff>
    </xdr:from>
    <xdr:ext cx="813236" cy="255904"/>
    <xdr:sp macro="" textlink="">
      <xdr:nvSpPr>
        <xdr:cNvPr id="50" name="TextBox 49"/>
        <xdr:cNvSpPr txBox="1"/>
      </xdr:nvSpPr>
      <xdr:spPr>
        <a:xfrm>
          <a:off x="11245850" y="15995650"/>
          <a:ext cx="813236"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Established</a:t>
          </a:r>
        </a:p>
      </xdr:txBody>
    </xdr:sp>
    <xdr:clientData/>
  </xdr:oneCellAnchor>
</xdr:wsDr>
</file>

<file path=xl/tables/table1.xml><?xml version="1.0" encoding="utf-8"?>
<table xmlns="http://schemas.openxmlformats.org/spreadsheetml/2006/main" id="17" name="Tasks3418" displayName="Tasks3418" ref="B11:F13" totalsRowShown="0" headerRowDxfId="255" dataDxfId="254" headerRowCellStyle="Heading 4">
  <tableColumns count="5">
    <tableColumn id="6" name=" Task Status Indicator" dataDxfId="253" dataCellStyle="Status Icon Text">
      <calculatedColumnFormula>Tasks3418[Status]</calculatedColumnFormula>
    </tableColumn>
    <tableColumn id="1" name="Task" dataDxfId="252"/>
    <tableColumn id="3" name="Have processes been put in place to undertake task?" dataDxfId="251" dataCellStyle="Center aligned"/>
    <tableColumn id="4" name="Status" dataDxfId="250" dataCellStyle="Status Icon Text">
      <calculatedColumnFormula>IF(Tasks3418[[#This Row],[Have processes been put in place to undertake task?]]="Yes",2,IF(Tasks3418[[#This Row],[Have processes been put in place to undertake task?]]="No",0,IF(Tasks3418[[#This Row],[Have processes been put in place to undertake task?]]="Partly",1)))</calculatedColumnFormula>
    </tableColumn>
    <tableColumn id="7" name="Is this task relevant to your current adaptation needs or aims?" dataDxfId="249"/>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0.xml><?xml version="1.0" encoding="utf-8"?>
<table xmlns="http://schemas.openxmlformats.org/spreadsheetml/2006/main" id="42" name="Tasks34151943" displayName="Tasks34151943" ref="B20:F24" totalsRowShown="0" headerRowDxfId="187" dataDxfId="186" headerRowCellStyle="Heading 4">
  <tableColumns count="5">
    <tableColumn id="6" name=" Task Status Indicator" dataDxfId="185" dataCellStyle="Status Icon Text">
      <calculatedColumnFormula>Tasks34151943[Status]</calculatedColumnFormula>
    </tableColumn>
    <tableColumn id="1" name="Task" dataDxfId="184"/>
    <tableColumn id="3" name="Have processes been put in place to undertake task?" dataDxfId="183" dataCellStyle="Center aligned"/>
    <tableColumn id="4" name="Status" dataDxfId="182" dataCellStyle="Status Icon Text">
      <calculatedColumnFormula>IF(Tasks34151943[[#This Row],[Have processes been put in place to undertake task?]]="Yes",2,IF(Tasks34151943[[#This Row],[Have processes been put in place to undertake task?]]="No",0,IF(Tasks34151943[[#This Row],[Have processes been put in place to undertake task?]]="Partly",1)))</calculatedColumnFormula>
    </tableColumn>
    <tableColumn id="5" name="Is this task relevant to your current adaptation needs or aims?" dataDxfId="181"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1.xml><?xml version="1.0" encoding="utf-8"?>
<table xmlns="http://schemas.openxmlformats.org/spreadsheetml/2006/main" id="43" name="Tasks3415162044" displayName="Tasks3415162044" ref="B31:F35" totalsRowShown="0" headerRowDxfId="180" dataDxfId="179" headerRowCellStyle="Heading 4">
  <tableColumns count="5">
    <tableColumn id="6" name=" Task Status Indicator" dataDxfId="178" dataCellStyle="Status Icon Text">
      <calculatedColumnFormula>Tasks3415162044[[#This Row],[Status]]</calculatedColumnFormula>
    </tableColumn>
    <tableColumn id="1" name="Have you completed any of the following tasks?" dataDxfId="177"/>
    <tableColumn id="3" name="Have processes been put in place to undertake task?" dataDxfId="176" dataCellStyle="Center aligned"/>
    <tableColumn id="4" name="Status" dataDxfId="175" dataCellStyle="Status Icon Text">
      <calculatedColumnFormula>IF(Tasks3415162044[[#This Row],[Have processes been put in place to undertake task?]]="Yes",2,IF(Tasks3415162044[[#This Row],[Have processes been put in place to undertake task?]]="No",0,IF(Tasks3415162044[[#This Row],[Have processes been put in place to undertake task?]]="Partly",1)))</calculatedColumnFormula>
    </tableColumn>
    <tableColumn id="5" name="Is this task relevant to your current adaptation needs or aims?" dataDxfId="174"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2.xml><?xml version="1.0" encoding="utf-8"?>
<table xmlns="http://schemas.openxmlformats.org/spreadsheetml/2006/main" id="44" name="Tasks3415172145" displayName="Tasks3415172145" ref="B42:F45" totalsRowShown="0" headerRowDxfId="173" dataDxfId="172" headerRowCellStyle="Heading 4">
  <tableColumns count="5">
    <tableColumn id="6" name=" Task Status Indicator" dataDxfId="171" dataCellStyle="Status Icon Text">
      <calculatedColumnFormula>Tasks3415172145[Status]</calculatedColumnFormula>
    </tableColumn>
    <tableColumn id="1" name="Have you completed any of the following tasks?" dataDxfId="170" dataCellStyle="Normal 3"/>
    <tableColumn id="3" name="Have processes been put in place to undertake task?" dataDxfId="169" dataCellStyle="Center aligned"/>
    <tableColumn id="4" name="Status" dataDxfId="168" dataCellStyle="Status Icon Text">
      <calculatedColumnFormula>IF(Tasks3415172145[[#This Row],[Have processes been put in place to undertake task?]]="Yes",2,IF(Tasks3415172145[[#This Row],[Have processes been put in place to undertake task?]]="No",0,IF(Tasks3415172145[[#This Row],[Have processes been put in place to undertake task?]]="Partly",1)))</calculatedColumnFormula>
    </tableColumn>
    <tableColumn id="5" name="Is this task relevant to your current adaptation needs or aims?" dataDxfId="167"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3.xml><?xml version="1.0" encoding="utf-8"?>
<table xmlns="http://schemas.openxmlformats.org/spreadsheetml/2006/main" id="45" name="Tasks341846" displayName="Tasks341846" ref="B10:F12" totalsRowShown="0" headerRowDxfId="163" dataDxfId="162" headerRowCellStyle="Heading 4">
  <tableColumns count="5">
    <tableColumn id="6" name=" Task Status Indicator" dataDxfId="161" dataCellStyle="Status Icon Text">
      <calculatedColumnFormula>Tasks341846[Status]</calculatedColumnFormula>
    </tableColumn>
    <tableColumn id="1" name="Task" dataDxfId="160"/>
    <tableColumn id="3" name="Have processes been put in place to undertake task?" dataDxfId="159" dataCellStyle="Center aligned"/>
    <tableColumn id="4" name="Status" dataDxfId="158" dataCellStyle="Status Icon Text">
      <calculatedColumnFormula>IF(Tasks341846[[#This Row],[Have processes been put in place to undertake task?]]="Yes",2,IF(Tasks341846[[#This Row],[Have processes been put in place to undertake task?]]="No",0,IF(Tasks341846[[#This Row],[Have processes been put in place to undertake task?]]="Partly",1)))</calculatedColumnFormula>
    </tableColumn>
    <tableColumn id="5" name="Is this task relevant to your current adaptation needs or aims?" dataDxfId="157"/>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4.xml><?xml version="1.0" encoding="utf-8"?>
<table xmlns="http://schemas.openxmlformats.org/spreadsheetml/2006/main" id="46" name="Tasks34151947" displayName="Tasks34151947" ref="B19:F22" totalsRowShown="0" headerRowDxfId="156" dataDxfId="155" headerRowCellStyle="Heading 4">
  <tableColumns count="5">
    <tableColumn id="6" name=" Task Status Indicator" dataDxfId="154" dataCellStyle="Status Icon Text">
      <calculatedColumnFormula>Tasks34151947[Status]</calculatedColumnFormula>
    </tableColumn>
    <tableColumn id="1" name="Task" dataDxfId="153"/>
    <tableColumn id="3" name="Have processes been put in place to undertake task?" dataDxfId="152" dataCellStyle="Center aligned"/>
    <tableColumn id="4" name="Status" dataDxfId="151" dataCellStyle="Status Icon Text">
      <calculatedColumnFormula>IF(Tasks34151947[[#This Row],[Have processes been put in place to undertake task?]]="Yes",2,IF(Tasks34151947[[#This Row],[Have processes been put in place to undertake task?]]="No",0,IF(Tasks34151947[[#This Row],[Have processes been put in place to undertake task?]]="Partly",1)))</calculatedColumnFormula>
    </tableColumn>
    <tableColumn id="5" name="Is this task relevant to your current adaptation needs or aims?" dataDxfId="150"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5.xml><?xml version="1.0" encoding="utf-8"?>
<table xmlns="http://schemas.openxmlformats.org/spreadsheetml/2006/main" id="47" name="Tasks3415162048" displayName="Tasks3415162048" ref="B29:F33" totalsRowShown="0" headerRowDxfId="149" dataDxfId="148" headerRowCellStyle="Heading 4">
  <tableColumns count="5">
    <tableColumn id="6" name=" Task Status Indicator" dataDxfId="147" dataCellStyle="Status Icon Text">
      <calculatedColumnFormula>Tasks3415162048[Status]</calculatedColumnFormula>
    </tableColumn>
    <tableColumn id="1" name="Task" dataDxfId="146"/>
    <tableColumn id="3" name="Have processes been put in place to undertake task?" dataDxfId="145" dataCellStyle="Center aligned"/>
    <tableColumn id="4" name="Status" dataDxfId="144" dataCellStyle="Status Icon Text">
      <calculatedColumnFormula>IF(Tasks3415162048[[#This Row],[Have processes been put in place to undertake task?]]="Yes",2,IF(Tasks3415162048[[#This Row],[Have processes been put in place to undertake task?]]="No",0,IF(Tasks3415162048[[#This Row],[Have processes been put in place to undertake task?]]="Partly",1)))</calculatedColumnFormula>
    </tableColumn>
    <tableColumn id="5" name="Is this task relevant to your current adaptation needs or aims?" dataDxfId="143"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6.xml><?xml version="1.0" encoding="utf-8"?>
<table xmlns="http://schemas.openxmlformats.org/spreadsheetml/2006/main" id="48" name="Tasks3415172149" displayName="Tasks3415172149" ref="B40:F44" totalsRowShown="0" headerRowDxfId="142" dataDxfId="141" headerRowCellStyle="Heading 4">
  <tableColumns count="5">
    <tableColumn id="6" name=" Task Status Indicator" dataDxfId="140" dataCellStyle="Status Icon Text">
      <calculatedColumnFormula>Tasks3415172149[Status]</calculatedColumnFormula>
    </tableColumn>
    <tableColumn id="1" name="Task" dataDxfId="139" dataCellStyle="Normal 3"/>
    <tableColumn id="3" name="Have processes been put in place to undertake task?" dataDxfId="138" dataCellStyle="Center aligned"/>
    <tableColumn id="4" name="Status" dataDxfId="137" dataCellStyle="Status Icon Text">
      <calculatedColumnFormula>IF(Tasks3415172149[[#This Row],[Have processes been put in place to undertake task?]]="Yes",2,IF(Tasks3415172149[[#This Row],[Have processes been put in place to undertake task?]]="No",0,IF(Tasks3415172149[[#This Row],[Have processes been put in place to undertake task?]]="Partly",1)))</calculatedColumnFormula>
    </tableColumn>
    <tableColumn id="5" name="Is this task relevant to your current adaptation needs or aims?" dataDxfId="136"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17.xml><?xml version="1.0" encoding="utf-8"?>
<table xmlns="http://schemas.openxmlformats.org/spreadsheetml/2006/main" id="2" name="Milestones" displayName="Milestones" ref="C7:H69" totalsRowShown="0" headerRowDxfId="5" headerRowBorderDxfId="4">
  <autoFilter ref="C7:H69"/>
  <tableColumns count="6">
    <tableColumn id="1" name="Task Description" dataDxfId="3"/>
    <tableColumn id="2" name="Type" dataDxfId="2"/>
    <tableColumn id="5" name="Start" dataCellStyle="Date"/>
    <tableColumn id="3" name="Resource Required" dataDxfId="1" dataCellStyle="Date 2"/>
    <tableColumn id="7" name="Other Tasks Required" dataDxfId="0" dataCellStyle="Date 2"/>
    <tableColumn id="6" name="No. Days"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ables/table2.xml><?xml version="1.0" encoding="utf-8"?>
<table xmlns="http://schemas.openxmlformats.org/spreadsheetml/2006/main" id="18" name="Tasks341519" displayName="Tasks341519" ref="B20:F23" totalsRowShown="0" headerRowDxfId="248" dataDxfId="247" headerRowCellStyle="Heading 4">
  <tableColumns count="5">
    <tableColumn id="6" name=" Task Status Indicator" dataDxfId="246" dataCellStyle="Status Icon Text">
      <calculatedColumnFormula>Tasks341519[Status]</calculatedColumnFormula>
    </tableColumn>
    <tableColumn id="1" name="Task" dataDxfId="245"/>
    <tableColumn id="3" name="Have processes been put in place to undertake task?" dataDxfId="244" dataCellStyle="Center aligned"/>
    <tableColumn id="4" name="Status" dataDxfId="243" dataCellStyle="Status Icon Text">
      <calculatedColumnFormula>IF(Tasks341519[[#This Row],[Have processes been put in place to undertake task?]]="Yes",2,IF(Tasks341519[[#This Row],[Have processes been put in place to undertake task?]]="No",0,IF(Tasks341519[[#This Row],[Have processes been put in place to undertake task?]]="Partly",1)))</calculatedColumnFormula>
    </tableColumn>
    <tableColumn id="5" name="Is this task relevant to your current adaptation needs or aims?" dataDxfId="242"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3.xml><?xml version="1.0" encoding="utf-8"?>
<table xmlns="http://schemas.openxmlformats.org/spreadsheetml/2006/main" id="19" name="Tasks34151620" displayName="Tasks34151620" ref="C30:F33" totalsRowShown="0" headerRowDxfId="241" dataDxfId="240" headerRowCellStyle="Heading 4">
  <tableColumns count="4">
    <tableColumn id="6" name="Have you completed any of the following tasks?" dataDxfId="239" dataCellStyle="Normal 3"/>
    <tableColumn id="1" name="Have processes been put in place to undertake task?" dataDxfId="238" dataCellStyle="Center aligned"/>
    <tableColumn id="3" name="Status" dataDxfId="237" dataCellStyle="Status Icon Text"/>
    <tableColumn id="2" name="Is this task relevant to your current adaptation needs or aims?" dataDxfId="236"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4.xml><?xml version="1.0" encoding="utf-8"?>
<table xmlns="http://schemas.openxmlformats.org/spreadsheetml/2006/main" id="20" name="Tasks34151721" displayName="Tasks34151721" ref="B40:F43" totalsRowShown="0" headerRowDxfId="235" dataDxfId="234" headerRowCellStyle="Heading 4">
  <tableColumns count="5">
    <tableColumn id="6" name=" Task Status Indicator" dataDxfId="233" dataCellStyle="Status Icon Text">
      <calculatedColumnFormula>Tasks34151721[Status]</calculatedColumnFormula>
    </tableColumn>
    <tableColumn id="1" name="Have you completed any of the following tasks?" dataDxfId="232" dataCellStyle="Normal 3"/>
    <tableColumn id="3" name="Have processes been put in place to undertake task?" dataDxfId="231" dataCellStyle="Center aligned"/>
    <tableColumn id="4" name="Status" dataDxfId="230" dataCellStyle="Status Icon Text">
      <calculatedColumnFormula>IF(Tasks34151721[[#This Row],[Have processes been put in place to undertake task?]]="Yes",2,IF(Tasks34151721[[#This Row],[Have processes been put in place to undertake task?]]="No",0,IF(Tasks34151721[[#This Row],[Have processes been put in place to undertake task?]]="Partly",1)))</calculatedColumnFormula>
    </tableColumn>
    <tableColumn id="5" name="Is this task relevant to your current adaptation needs or aims?" dataDxfId="229"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5.xml><?xml version="1.0" encoding="utf-8"?>
<table xmlns="http://schemas.openxmlformats.org/spreadsheetml/2006/main" id="37" name="Tasks341838" displayName="Tasks341838" ref="B11:F13" totalsRowShown="0" headerRowDxfId="225" dataDxfId="224" headerRowCellStyle="Heading 4">
  <tableColumns count="5">
    <tableColumn id="6" name=" Task Status Indicator" dataDxfId="223" dataCellStyle="Status Icon Text">
      <calculatedColumnFormula>Tasks341838[Status]</calculatedColumnFormula>
    </tableColumn>
    <tableColumn id="1" name="Task" dataDxfId="222"/>
    <tableColumn id="3" name="Have processes been put in place to undertake task?" dataDxfId="221" dataCellStyle="Center aligned"/>
    <tableColumn id="4" name="Status" dataDxfId="220" dataCellStyle="Status Icon Text">
      <calculatedColumnFormula>IF(Tasks341838[[#This Row],[Have processes been put in place to undertake task?]]="Yes",2,IF(Tasks341838[[#This Row],[Have processes been put in place to undertake task?]]="No",0,IF(Tasks341838[[#This Row],[Have processes been put in place to undertake task?]]="Partly",1)))</calculatedColumnFormula>
    </tableColumn>
    <tableColumn id="5" name="Is this task relevant to your current adaptation needs or aims?" dataDxfId="219"/>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6.xml><?xml version="1.0" encoding="utf-8"?>
<table xmlns="http://schemas.openxmlformats.org/spreadsheetml/2006/main" id="38" name="Tasks34151939" displayName="Tasks34151939" ref="B20:F23" totalsRowShown="0" headerRowDxfId="218" dataDxfId="217" headerRowCellStyle="Heading 4">
  <tableColumns count="5">
    <tableColumn id="6" name=" Task Status Indicator" dataDxfId="216" dataCellStyle="Status Icon Text">
      <calculatedColumnFormula>Tasks34151939[Status]</calculatedColumnFormula>
    </tableColumn>
    <tableColumn id="1" name="Task" dataDxfId="215"/>
    <tableColumn id="3" name="Have processes been put in place to undertake task?" dataDxfId="214" dataCellStyle="Center aligned"/>
    <tableColumn id="4" name="Status" dataDxfId="213" dataCellStyle="Status Icon Text">
      <calculatedColumnFormula>IF(Tasks34151939[[#This Row],[Have processes been put in place to undertake task?]]="Yes",2,IF(Tasks34151939[[#This Row],[Have processes been put in place to undertake task?]]="No",0,IF(Tasks34151939[[#This Row],[Have processes been put in place to undertake task?]]="Partly",1)))</calculatedColumnFormula>
    </tableColumn>
    <tableColumn id="5" name="Is this task relevant to your current adaptation needs or aims?" dataDxfId="212"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7.xml><?xml version="1.0" encoding="utf-8"?>
<table xmlns="http://schemas.openxmlformats.org/spreadsheetml/2006/main" id="39" name="Tasks3415162040" displayName="Tasks3415162040" ref="B30:F34" totalsRowShown="0" headerRowDxfId="211" dataDxfId="210" headerRowCellStyle="Heading 4">
  <tableColumns count="5">
    <tableColumn id="6" name=" Task Status Indicator" dataDxfId="209" dataCellStyle="Status Icon Text">
      <calculatedColumnFormula>Tasks3415162040[Status]</calculatedColumnFormula>
    </tableColumn>
    <tableColumn id="1" name="Task" dataDxfId="208"/>
    <tableColumn id="3" name="Have processes been put in place to undertake task?" dataDxfId="207" dataCellStyle="Center aligned"/>
    <tableColumn id="4" name="Status" dataDxfId="206" dataCellStyle="Status Icon Text">
      <calculatedColumnFormula>IF(Tasks3415162040[[#This Row],[Have processes been put in place to undertake task?]]="Yes",2,IF(Tasks3415162040[[#This Row],[Have processes been put in place to undertake task?]]="No",0,IF(Tasks3415162040[[#This Row],[Have processes been put in place to undertake task?]]="Partly",1)))</calculatedColumnFormula>
    </tableColumn>
    <tableColumn id="5" name="Is this task relevant to your current adaptation needs or aims?" dataDxfId="205"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8.xml><?xml version="1.0" encoding="utf-8"?>
<table xmlns="http://schemas.openxmlformats.org/spreadsheetml/2006/main" id="40" name="Tasks3415172141" displayName="Tasks3415172141" ref="B41:F44" totalsRowShown="0" headerRowDxfId="204" dataDxfId="203" headerRowCellStyle="Heading 4">
  <tableColumns count="5">
    <tableColumn id="6" name=" Task Status Indicator" dataDxfId="202" dataCellStyle="Status Icon Text">
      <calculatedColumnFormula>Tasks3415172141[Status]</calculatedColumnFormula>
    </tableColumn>
    <tableColumn id="1" name="Task" dataDxfId="201" dataCellStyle="Normal 3"/>
    <tableColumn id="3" name="Have processes been put in place to undertake task?" dataDxfId="200" dataCellStyle="Center aligned"/>
    <tableColumn id="4" name="Status" dataDxfId="199" dataCellStyle="Status Icon Text">
      <calculatedColumnFormula>IF(Tasks3415172141[[#This Row],[Have processes been put in place to undertake task?]]="Yes",2,IF(Tasks3415172141[[#This Row],[Have processes been put in place to undertake task?]]="No",0,IF(Tasks3415172141[[#This Row],[Have processes been put in place to undertake task?]]="Partly",1)))</calculatedColumnFormula>
    </tableColumn>
    <tableColumn id="5" name="Is this task relevant to your current adaptation needs or aims?" dataDxfId="198" dataCellStyle="Status Icon Text"/>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ables/table9.xml><?xml version="1.0" encoding="utf-8"?>
<table xmlns="http://schemas.openxmlformats.org/spreadsheetml/2006/main" id="41" name="Tasks341842" displayName="Tasks341842" ref="B10:F13" totalsRowShown="0" headerRowDxfId="194" dataDxfId="193" headerRowCellStyle="Heading 4">
  <tableColumns count="5">
    <tableColumn id="6" name=" Task Status Indicator" dataDxfId="192" dataCellStyle="Status Icon Text">
      <calculatedColumnFormula>Tasks341842[Status]</calculatedColumnFormula>
    </tableColumn>
    <tableColumn id="1" name="Task" dataDxfId="191"/>
    <tableColumn id="3" name="Have processes been put in place to undertake task?" dataDxfId="190" dataCellStyle="Center aligned"/>
    <tableColumn id="4" name="Status" dataDxfId="189" dataCellStyle="Status Icon Text">
      <calculatedColumnFormula>IF(Tasks341842[[#This Row],[Have processes been put in place to undertake task?]]="Yes",2,IF(Tasks341842[[#This Row],[Have processes been put in place to undertake task?]]="No",0,IF(Tasks341842[[#This Row],[Have processes been put in place to undertake task?]]="Partly",1)))</calculatedColumnFormula>
    </tableColumn>
    <tableColumn id="5" name="Is this task relevant to your current adaptation needs or aims?" dataDxfId="188"/>
  </tableColumns>
  <tableStyleInfo name="Idea Planner" showFirstColumn="0" showLastColumn="1" showRowStripes="1" showColumnStripes="0"/>
  <extLst>
    <ext xmlns:x14="http://schemas.microsoft.com/office/spreadsheetml/2009/9/main" uri="{504A1905-F514-4f6f-8877-14C23A59335A}">
      <x14:table altTextSummary="Enter Tasks, Due Date, and Notes in this table. Mark task completion status in Done column. Indicator status in column B and Status Icons in column F are automatically updated"/>
    </ext>
  </extLst>
</table>
</file>

<file path=xl/theme/theme1.xml><?xml version="1.0" encoding="utf-8"?>
<a:theme xmlns:a="http://schemas.openxmlformats.org/drawingml/2006/main" name="Thatch">
  <a:themeElements>
    <a:clrScheme name="Small Business Budget">
      <a:dk1>
        <a:sysClr val="windowText" lastClr="000000"/>
      </a:dk1>
      <a:lt1>
        <a:sysClr val="window" lastClr="FFFFFF"/>
      </a:lt1>
      <a:dk2>
        <a:srgbClr val="355A61"/>
      </a:dk2>
      <a:lt2>
        <a:srgbClr val="DBE3E9"/>
      </a:lt2>
      <a:accent1>
        <a:srgbClr val="62799E"/>
      </a:accent1>
      <a:accent2>
        <a:srgbClr val="B3C035"/>
      </a:accent2>
      <a:accent3>
        <a:srgbClr val="908F74"/>
      </a:accent3>
      <a:accent4>
        <a:srgbClr val="7EA67F"/>
      </a:accent4>
      <a:accent5>
        <a:srgbClr val="5588A5"/>
      </a:accent5>
      <a:accent6>
        <a:srgbClr val="559592"/>
      </a:accent6>
      <a:hlink>
        <a:srgbClr val="66AACD"/>
      </a:hlink>
      <a:folHlink>
        <a:srgbClr val="809DB3"/>
      </a:folHlink>
    </a:clrScheme>
    <a:fontScheme name="Small Business Budget">
      <a:majorFont>
        <a:latin typeface="Gill Sans MT"/>
        <a:ea typeface=""/>
        <a:cs typeface=""/>
      </a:majorFont>
      <a:minorFont>
        <a:latin typeface="Gill Sans MT"/>
        <a:ea typeface=""/>
        <a:cs typeface=""/>
      </a:minorFont>
    </a:fontScheme>
    <a:fmtScheme name="Thatch">
      <a:fillStyleLst>
        <a:solidFill>
          <a:schemeClr val="phClr"/>
        </a:solidFill>
        <a:gradFill rotWithShape="1">
          <a:gsLst>
            <a:gs pos="0">
              <a:schemeClr val="phClr">
                <a:tint val="79000"/>
                <a:satMod val="180000"/>
              </a:schemeClr>
            </a:gs>
            <a:gs pos="65000">
              <a:schemeClr val="phClr">
                <a:tint val="52000"/>
                <a:satMod val="250000"/>
              </a:schemeClr>
            </a:gs>
            <a:gs pos="100000">
              <a:schemeClr val="phClr">
                <a:tint val="29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15875" cap="flat" cmpd="sng" algn="ctr">
          <a:solidFill>
            <a:schemeClr val="phClr"/>
          </a:solidFill>
          <a:prstDash val="solid"/>
        </a:ln>
        <a:ln w="38100" cap="flat" cmpd="sng" algn="ctr">
          <a:solidFill>
            <a:schemeClr val="phClr"/>
          </a:solidFill>
          <a:prstDash val="solid"/>
        </a:ln>
      </a:lnStyleLst>
      <a:effectStyleLst>
        <a:effectStyle>
          <a:effectLst>
            <a:outerShdw blurRad="63500" dist="25400" dir="5400000" rotWithShape="0">
              <a:srgbClr val="000000">
                <a:alpha val="43000"/>
              </a:srgbClr>
            </a:outerShdw>
          </a:effectLst>
        </a:effectStyle>
        <a:effectStyle>
          <a:effectLst>
            <a:outerShdw blurRad="63500" dist="25400" dir="5400000" rotWithShape="0">
              <a:srgbClr val="000000">
                <a:alpha val="43000"/>
              </a:srgbClr>
            </a:outerShdw>
          </a:effectLst>
          <a:scene3d>
            <a:camera prst="orthographicFront">
              <a:rot lat="0" lon="0" rev="0"/>
            </a:camera>
            <a:lightRig rig="brightRoom" dir="t">
              <a:rot lat="0" lon="0" rev="8700000"/>
            </a:lightRig>
          </a:scene3d>
          <a:sp3d contourW="12700" prstMaterial="dkEdge">
            <a:bevelT w="0" h="0" prst="relaxedInset"/>
            <a:contourClr>
              <a:schemeClr val="phClr">
                <a:shade val="65000"/>
                <a:satMod val="150000"/>
              </a:schemeClr>
            </a:contourClr>
          </a:sp3d>
        </a:effectStyle>
        <a:effectStyle>
          <a:effectLst>
            <a:outerShdw blurRad="63500" dist="25400" dir="5400000" rotWithShape="0">
              <a:srgbClr val="000000">
                <a:alpha val="43000"/>
              </a:srgbClr>
            </a:outerShdw>
          </a:effectLst>
          <a:scene3d>
            <a:camera prst="orthographicFront">
              <a:rot lat="0" lon="0" rev="0"/>
            </a:camera>
            <a:lightRig rig="glow" dir="t">
              <a:rot lat="0" lon="0" rev="13200000"/>
            </a:lightRig>
          </a:scene3d>
          <a:sp3d prstMaterial="dkEdge">
            <a:bevelT w="63500" h="50800" prst="relaxedInset"/>
          </a:sp3d>
        </a:effectStyle>
      </a:effectStyleLst>
      <a:bgFillStyleLst>
        <a:solidFill>
          <a:schemeClr val="phClr"/>
        </a:solidFill>
        <a:gradFill rotWithShape="1">
          <a:gsLst>
            <a:gs pos="0">
              <a:schemeClr val="phClr">
                <a:tint val="85000"/>
                <a:shade val="95000"/>
                <a:satMod val="200000"/>
              </a:schemeClr>
            </a:gs>
            <a:gs pos="53000">
              <a:schemeClr val="phClr">
                <a:shade val="60000"/>
                <a:satMod val="220000"/>
              </a:schemeClr>
            </a:gs>
            <a:gs pos="100000">
              <a:schemeClr val="phClr">
                <a:shade val="45000"/>
                <a:satMod val="220000"/>
              </a:schemeClr>
            </a:gs>
          </a:gsLst>
          <a:lin ang="16200000" scaled="0"/>
        </a:gradFill>
        <a:gradFill rotWithShape="1">
          <a:gsLst>
            <a:gs pos="0">
              <a:schemeClr val="phClr">
                <a:tint val="83000"/>
                <a:shade val="97000"/>
                <a:satMod val="230000"/>
              </a:schemeClr>
            </a:gs>
            <a:gs pos="100000">
              <a:schemeClr val="phClr">
                <a:shade val="35000"/>
                <a:satMod val="250000"/>
              </a:schemeClr>
            </a:gs>
          </a:gsLst>
          <a:path path="circle">
            <a:fillToRect l="15000" t="50000" r="85000" b="6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3.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4.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drawing" Target="../drawings/drawing5.xml"/><Relationship Id="rId5" Type="http://schemas.openxmlformats.org/officeDocument/2006/relationships/table" Target="../tables/table12.xml"/><Relationship Id="rId4"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drawing" Target="../drawings/drawing6.xml"/><Relationship Id="rId5" Type="http://schemas.openxmlformats.org/officeDocument/2006/relationships/table" Target="../tables/table16.xml"/><Relationship Id="rId4" Type="http://schemas.openxmlformats.org/officeDocument/2006/relationships/table" Target="../tables/table1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79998168889431442"/>
    <pageSetUpPr autoPageBreaks="0" fitToPage="1"/>
  </sheetPr>
  <dimension ref="A1:F45"/>
  <sheetViews>
    <sheetView showGridLines="0" showRowColHeaders="0" topLeftCell="A13" zoomScaleNormal="100" workbookViewId="0">
      <selection activeCell="C4" sqref="C4"/>
    </sheetView>
  </sheetViews>
  <sheetFormatPr defaultColWidth="0" defaultRowHeight="16.5" customHeight="1" zeroHeight="1" x14ac:dyDescent="0.35"/>
  <cols>
    <col min="1" max="1" width="4.125" style="3" customWidth="1"/>
    <col min="2" max="2" width="132.875" style="3" customWidth="1"/>
    <col min="3" max="3" width="12.375" style="3" customWidth="1"/>
    <col min="4" max="4" width="19" style="3" hidden="1" customWidth="1"/>
    <col min="5" max="5" width="4.125" style="3" hidden="1" customWidth="1"/>
    <col min="6" max="6" width="4.125" style="2" hidden="1" customWidth="1"/>
    <col min="7" max="16384" width="9" style="2" hidden="1"/>
  </cols>
  <sheetData>
    <row r="1" spans="1:5" s="3" customFormat="1" ht="31.5" customHeight="1" x14ac:dyDescent="0.35">
      <c r="A1" s="1"/>
      <c r="B1" s="259" t="s">
        <v>115</v>
      </c>
      <c r="C1" s="2"/>
    </row>
    <row r="2" spans="1:5" s="3" customFormat="1" ht="31.5" customHeight="1" x14ac:dyDescent="0.35">
      <c r="A2" s="1"/>
      <c r="B2" s="260"/>
      <c r="C2" s="61"/>
    </row>
    <row r="3" spans="1:5" s="3" customFormat="1" ht="53.25" x14ac:dyDescent="1">
      <c r="A3" s="1"/>
      <c r="B3" s="4" t="s">
        <v>5</v>
      </c>
      <c r="C3" s="2"/>
    </row>
    <row r="4" spans="1:5" s="3" customFormat="1" ht="42" customHeight="1" x14ac:dyDescent="1">
      <c r="A4" s="1"/>
      <c r="B4" s="4" t="s">
        <v>154</v>
      </c>
      <c r="C4" s="4"/>
      <c r="D4" s="5"/>
      <c r="E4" s="5"/>
    </row>
    <row r="5" spans="1:5" s="23" customFormat="1" ht="16.5" customHeight="1" x14ac:dyDescent="0.4">
      <c r="A5" s="24"/>
      <c r="B5" s="24"/>
      <c r="C5" s="24"/>
      <c r="D5" s="24"/>
      <c r="E5" s="24"/>
    </row>
    <row r="6" spans="1:5" s="27" customFormat="1" ht="21.75" x14ac:dyDescent="0.45">
      <c r="A6" s="26"/>
      <c r="B6" s="25" t="s">
        <v>86</v>
      </c>
      <c r="C6" s="26"/>
      <c r="D6" s="26"/>
      <c r="E6" s="26"/>
    </row>
    <row r="7" spans="1:5" s="27" customFormat="1" ht="8.25" customHeight="1" x14ac:dyDescent="0.45">
      <c r="A7" s="26"/>
      <c r="B7" s="115"/>
      <c r="C7" s="26"/>
      <c r="D7" s="26"/>
      <c r="E7" s="26"/>
    </row>
    <row r="8" spans="1:5" s="27" customFormat="1" ht="43.5" x14ac:dyDescent="0.45">
      <c r="A8" s="26"/>
      <c r="B8" s="113" t="s">
        <v>88</v>
      </c>
      <c r="C8" s="111"/>
      <c r="D8" s="26"/>
      <c r="E8" s="26"/>
    </row>
    <row r="9" spans="1:5" s="27" customFormat="1" ht="10.5" customHeight="1" x14ac:dyDescent="0.45">
      <c r="A9" s="26"/>
      <c r="B9" s="113"/>
      <c r="C9" s="111"/>
      <c r="D9" s="26"/>
      <c r="E9" s="26"/>
    </row>
    <row r="10" spans="1:5" s="27" customFormat="1" ht="21.75" x14ac:dyDescent="0.45">
      <c r="A10" s="26"/>
      <c r="B10" s="25" t="s">
        <v>87</v>
      </c>
      <c r="C10" s="26"/>
      <c r="D10" s="26"/>
      <c r="E10" s="26"/>
    </row>
    <row r="11" spans="1:5" s="27" customFormat="1" ht="11.25" customHeight="1" x14ac:dyDescent="0.45">
      <c r="A11" s="26"/>
      <c r="B11" s="115"/>
      <c r="C11" s="26"/>
      <c r="D11" s="26"/>
      <c r="E11" s="26"/>
    </row>
    <row r="12" spans="1:5" s="27" customFormat="1" ht="43.5" x14ac:dyDescent="0.45">
      <c r="A12" s="26"/>
      <c r="B12" s="113" t="s">
        <v>148</v>
      </c>
      <c r="C12" s="26"/>
      <c r="D12" s="26"/>
      <c r="E12" s="26"/>
    </row>
    <row r="13" spans="1:5" s="27" customFormat="1" ht="48" customHeight="1" x14ac:dyDescent="0.45">
      <c r="A13" s="26"/>
      <c r="B13" s="113" t="s">
        <v>149</v>
      </c>
      <c r="C13" s="26"/>
      <c r="D13" s="26"/>
      <c r="E13" s="26"/>
    </row>
    <row r="14" spans="1:5" s="27" customFormat="1" ht="8.25" customHeight="1" x14ac:dyDescent="0.45">
      <c r="A14" s="26"/>
      <c r="B14" s="26"/>
      <c r="C14" s="26"/>
      <c r="D14" s="26"/>
      <c r="E14" s="26"/>
    </row>
    <row r="15" spans="1:5" s="27" customFormat="1" ht="21.75" x14ac:dyDescent="0.45">
      <c r="A15" s="26"/>
      <c r="B15" s="25" t="s">
        <v>150</v>
      </c>
      <c r="C15" s="26"/>
      <c r="D15" s="26"/>
      <c r="E15" s="26"/>
    </row>
    <row r="16" spans="1:5" s="26" customFormat="1" ht="9" customHeight="1" x14ac:dyDescent="0.45">
      <c r="B16" s="115"/>
    </row>
    <row r="17" spans="1:5" s="27" customFormat="1" ht="16.5" customHeight="1" x14ac:dyDescent="0.45">
      <c r="A17" s="26"/>
      <c r="B17" s="113" t="s">
        <v>151</v>
      </c>
      <c r="C17" s="112"/>
      <c r="D17" s="26"/>
      <c r="E17" s="26"/>
    </row>
    <row r="18" spans="1:5" s="27" customFormat="1" ht="4.3499999999999996" customHeight="1" x14ac:dyDescent="0.45">
      <c r="A18" s="26"/>
      <c r="B18" s="113"/>
      <c r="C18" s="112"/>
      <c r="D18" s="26"/>
      <c r="E18" s="26"/>
    </row>
    <row r="19" spans="1:5" s="27" customFormat="1" ht="16.5" customHeight="1" x14ac:dyDescent="0.45">
      <c r="A19" s="26"/>
      <c r="B19" s="113" t="s">
        <v>139</v>
      </c>
      <c r="C19" s="112"/>
      <c r="D19" s="26"/>
      <c r="E19" s="26"/>
    </row>
    <row r="20" spans="1:5" s="27" customFormat="1" ht="4.3499999999999996" customHeight="1" x14ac:dyDescent="0.45">
      <c r="A20" s="26"/>
      <c r="B20" s="113"/>
      <c r="C20" s="112"/>
      <c r="D20" s="26"/>
      <c r="E20" s="26"/>
    </row>
    <row r="21" spans="1:5" s="27" customFormat="1" ht="16.5" customHeight="1" x14ac:dyDescent="0.45">
      <c r="A21" s="26"/>
      <c r="B21" s="113" t="s">
        <v>140</v>
      </c>
      <c r="C21" s="112"/>
      <c r="D21" s="26"/>
      <c r="E21" s="26"/>
    </row>
    <row r="22" spans="1:5" s="27" customFormat="1" ht="4.3499999999999996" customHeight="1" x14ac:dyDescent="0.45">
      <c r="A22" s="26"/>
      <c r="B22" s="113"/>
      <c r="C22" s="112"/>
      <c r="D22" s="26"/>
      <c r="E22" s="26"/>
    </row>
    <row r="23" spans="1:5" s="27" customFormat="1" ht="16.5" customHeight="1" x14ac:dyDescent="0.45">
      <c r="A23" s="26"/>
      <c r="B23" s="113" t="s">
        <v>6</v>
      </c>
      <c r="C23" s="112"/>
      <c r="D23" s="26"/>
      <c r="E23" s="26"/>
    </row>
    <row r="24" spans="1:5" s="27" customFormat="1" ht="16.5" customHeight="1" x14ac:dyDescent="0.45">
      <c r="A24" s="26"/>
      <c r="B24" s="113" t="s">
        <v>152</v>
      </c>
      <c r="C24" s="112"/>
      <c r="D24" s="26"/>
      <c r="E24" s="26"/>
    </row>
    <row r="25" spans="1:5" s="27" customFormat="1" ht="16.5" customHeight="1" x14ac:dyDescent="0.45">
      <c r="A25" s="26"/>
      <c r="B25" s="113" t="s">
        <v>153</v>
      </c>
      <c r="C25" s="112"/>
      <c r="D25" s="26"/>
      <c r="E25" s="26"/>
    </row>
    <row r="26" spans="1:5" s="27" customFormat="1" ht="8.25" customHeight="1" x14ac:dyDescent="0.45">
      <c r="A26" s="26"/>
      <c r="B26" s="26"/>
      <c r="C26" s="26"/>
      <c r="D26" s="26"/>
      <c r="E26" s="26"/>
    </row>
    <row r="27" spans="1:5" s="27" customFormat="1" ht="16.5" customHeight="1" x14ac:dyDescent="0.45">
      <c r="A27" s="26"/>
      <c r="B27" s="25" t="s">
        <v>7</v>
      </c>
      <c r="C27" s="26"/>
      <c r="D27" s="26"/>
      <c r="E27" s="26"/>
    </row>
    <row r="28" spans="1:5" s="27" customFormat="1" ht="65.25" x14ac:dyDescent="0.45">
      <c r="A28" s="26"/>
      <c r="B28" s="113" t="s">
        <v>141</v>
      </c>
      <c r="C28" s="26"/>
      <c r="D28" s="26"/>
      <c r="E28" s="26"/>
    </row>
    <row r="29" spans="1:5" s="27" customFormat="1" ht="8.25" customHeight="1" x14ac:dyDescent="0.45">
      <c r="A29" s="26"/>
      <c r="B29" s="113"/>
      <c r="C29" s="26"/>
      <c r="D29" s="26"/>
      <c r="E29" s="26"/>
    </row>
    <row r="30" spans="1:5" s="27" customFormat="1" ht="21.75" x14ac:dyDescent="0.45">
      <c r="A30" s="26"/>
      <c r="B30" s="25" t="s">
        <v>8</v>
      </c>
      <c r="C30" s="26"/>
      <c r="D30" s="26"/>
      <c r="E30" s="26"/>
    </row>
    <row r="31" spans="1:5" s="27" customFormat="1" ht="21.75" x14ac:dyDescent="0.45">
      <c r="A31" s="26"/>
      <c r="B31" s="113" t="s">
        <v>89</v>
      </c>
      <c r="C31" s="26"/>
      <c r="D31" s="26"/>
      <c r="E31" s="26"/>
    </row>
    <row r="32" spans="1:5" s="27" customFormat="1" ht="21.75" x14ac:dyDescent="0.45">
      <c r="A32" s="26"/>
      <c r="B32" s="25" t="s">
        <v>9</v>
      </c>
      <c r="C32" s="26"/>
      <c r="D32" s="26"/>
      <c r="E32" s="26"/>
    </row>
    <row r="33" spans="1:5" s="27" customFormat="1" ht="43.5" x14ac:dyDescent="0.45">
      <c r="A33" s="26"/>
      <c r="B33" s="113" t="s">
        <v>90</v>
      </c>
      <c r="C33" s="26"/>
      <c r="D33" s="26"/>
      <c r="E33" s="26"/>
    </row>
    <row r="34" spans="1:5" s="27" customFormat="1" ht="16.5" customHeight="1" x14ac:dyDescent="0.45">
      <c r="A34" s="26"/>
      <c r="B34" s="26"/>
      <c r="C34" s="26"/>
      <c r="D34" s="26"/>
      <c r="E34" s="26"/>
    </row>
    <row r="35" spans="1:5" s="27" customFormat="1" ht="16.5" customHeight="1" x14ac:dyDescent="0.45">
      <c r="A35" s="26"/>
      <c r="B35" s="26"/>
      <c r="C35" s="26"/>
      <c r="D35" s="26"/>
      <c r="E35" s="26"/>
    </row>
    <row r="36" spans="1:5" s="27" customFormat="1" ht="16.5" customHeight="1" x14ac:dyDescent="0.45">
      <c r="A36" s="26"/>
      <c r="B36" s="114" t="s">
        <v>17</v>
      </c>
      <c r="C36" s="26"/>
      <c r="D36" s="26"/>
      <c r="E36" s="26"/>
    </row>
    <row r="37" spans="1:5" ht="16.5" customHeight="1" x14ac:dyDescent="0.35"/>
    <row r="38" spans="1:5" ht="16.5" customHeight="1" x14ac:dyDescent="0.35"/>
    <row r="39" spans="1:5" ht="16.5" customHeight="1" x14ac:dyDescent="0.35"/>
    <row r="40" spans="1:5" ht="16.5" customHeight="1" x14ac:dyDescent="0.35"/>
    <row r="41" spans="1:5" ht="16.5" customHeight="1" x14ac:dyDescent="0.35"/>
    <row r="42" spans="1:5" ht="16.5" customHeight="1" x14ac:dyDescent="0.35"/>
    <row r="43" spans="1:5" ht="16.5" customHeight="1" x14ac:dyDescent="0.35"/>
    <row r="44" spans="1:5" ht="16.5" customHeight="1" x14ac:dyDescent="0.35"/>
    <row r="45" spans="1:5" ht="16.5" customHeight="1" x14ac:dyDescent="0.35"/>
  </sheetData>
  <sheetProtection algorithmName="SHA-512" hashValue="JLMCMJPTY53VASPmp4hQIZGUzvw1XOG6t+8dVjEGBxsHCc2gBp1KYtdBvyC3a9xKv8U65jvENeCdBj55LYjOHg==" saltValue="noyZUv5RcAyXTbWwgAgZnw==" spinCount="100000" sheet="1" objects="1" scenarios="1" insertColumns="0" insertRows="0" deleteColumns="0" deleteRows="0" selectLockedCells="1" autoFilter="0"/>
  <mergeCells count="1">
    <mergeCell ref="B1:B2"/>
  </mergeCells>
  <conditionalFormatting sqref="B12:B14 C5:D46">
    <cfRule type="cellIs" dxfId="264" priority="9" operator="lessThan">
      <formula>0</formula>
    </cfRule>
  </conditionalFormatting>
  <conditionalFormatting sqref="B8:B9 B26">
    <cfRule type="cellIs" dxfId="263" priority="7" operator="lessThan">
      <formula>0</formula>
    </cfRule>
  </conditionalFormatting>
  <conditionalFormatting sqref="B17:B25">
    <cfRule type="cellIs" dxfId="262" priority="5" operator="lessThan">
      <formula>0</formula>
    </cfRule>
  </conditionalFormatting>
  <conditionalFormatting sqref="B33">
    <cfRule type="cellIs" dxfId="261" priority="1" operator="lessThan">
      <formula>0</formula>
    </cfRule>
  </conditionalFormatting>
  <conditionalFormatting sqref="B28:B29">
    <cfRule type="cellIs" dxfId="260" priority="3" operator="lessThan">
      <formula>0</formula>
    </cfRule>
  </conditionalFormatting>
  <conditionalFormatting sqref="B31">
    <cfRule type="cellIs" dxfId="259" priority="2" operator="lessThan">
      <formula>0</formula>
    </cfRule>
  </conditionalFormatting>
  <dataValidations count="1">
    <dataValidation allowBlank="1" showInputMessage="1" showErrorMessage="1" prompt="Enter Date in this cell. Budget overview chart is in cell B9" sqref="E4"/>
  </dataValidations>
  <hyperlinks>
    <hyperlink ref="B36" location="'Benchmarking (WelcomePage)'!A1" display="Take me to the survey!"/>
  </hyperlinks>
  <printOptions horizontalCentered="1"/>
  <pageMargins left="0.25" right="0.25" top="0.25" bottom="0.25" header="0" footer="0"/>
  <pageSetup fitToHeight="0" orientation="portrait"/>
  <headerFooter differentFirst="1">
    <oddFooter>Page &amp;P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pageSetUpPr fitToPage="1"/>
  </sheetPr>
  <dimension ref="A1:M10"/>
  <sheetViews>
    <sheetView showGridLines="0" showRowColHeaders="0" zoomScale="90" zoomScaleNormal="90" workbookViewId="0"/>
  </sheetViews>
  <sheetFormatPr defaultColWidth="0" defaultRowHeight="30" customHeight="1" zeroHeight="1" x14ac:dyDescent="0.35"/>
  <cols>
    <col min="1" max="1" width="2.625" style="7" customWidth="1"/>
    <col min="2" max="2" width="1" style="7" customWidth="1"/>
    <col min="3" max="3" width="7.375" style="7" customWidth="1"/>
    <col min="4" max="4" width="27.75" style="7" customWidth="1"/>
    <col min="5" max="5" width="1.625" style="7" customWidth="1"/>
    <col min="6" max="6" width="27.75" style="7" customWidth="1"/>
    <col min="7" max="7" width="1.625" style="7" customWidth="1"/>
    <col min="8" max="8" width="27.75" style="7" customWidth="1"/>
    <col min="9" max="9" width="1.625" style="7" customWidth="1"/>
    <col min="10" max="10" width="27.75" style="7" customWidth="1"/>
    <col min="11" max="11" width="10.5" style="7" customWidth="1"/>
    <col min="12" max="12" width="2.625" style="7" customWidth="1"/>
    <col min="13" max="13" width="9.125" style="7" customWidth="1"/>
    <col min="14" max="16384" width="9.125" style="7" hidden="1"/>
  </cols>
  <sheetData>
    <row r="1" spans="1:13" s="8" customFormat="1" ht="19.5" customHeight="1" x14ac:dyDescent="0.35">
      <c r="A1" s="19"/>
      <c r="B1" s="19"/>
      <c r="C1" s="265"/>
      <c r="D1" s="265"/>
    </row>
    <row r="2" spans="1:13" ht="46.5" customHeight="1" x14ac:dyDescent="0.35">
      <c r="A2" s="19"/>
      <c r="B2" s="264" t="s">
        <v>18</v>
      </c>
      <c r="C2" s="264"/>
      <c r="D2" s="264"/>
      <c r="E2" s="264"/>
      <c r="F2" s="264"/>
      <c r="G2" s="264"/>
      <c r="H2" s="264"/>
      <c r="I2" s="264"/>
      <c r="J2" s="264"/>
      <c r="K2" s="264"/>
      <c r="L2" s="8"/>
      <c r="M2" s="8"/>
    </row>
    <row r="3" spans="1:13" ht="8.85" customHeight="1" x14ac:dyDescent="0.35">
      <c r="B3" s="17"/>
      <c r="C3" s="17"/>
      <c r="D3" s="10"/>
      <c r="E3" s="16"/>
      <c r="F3" s="16"/>
      <c r="G3" s="16"/>
      <c r="H3" s="16"/>
      <c r="I3" s="16"/>
      <c r="J3" s="10"/>
      <c r="K3" s="15"/>
    </row>
    <row r="4" spans="1:13" ht="27.75" customHeight="1" x14ac:dyDescent="0.35">
      <c r="B4" s="261" t="s">
        <v>14</v>
      </c>
      <c r="C4" s="262"/>
      <c r="D4" s="262"/>
      <c r="E4" s="262"/>
      <c r="F4" s="262"/>
      <c r="G4" s="262"/>
      <c r="H4" s="262"/>
      <c r="I4" s="262"/>
      <c r="J4" s="262"/>
      <c r="K4" s="263"/>
    </row>
    <row r="5" spans="1:13" ht="119.85" customHeight="1" x14ac:dyDescent="0.35">
      <c r="B5" s="272" t="s">
        <v>155</v>
      </c>
      <c r="C5" s="273"/>
      <c r="D5" s="273"/>
      <c r="E5" s="273"/>
      <c r="F5" s="273"/>
      <c r="G5" s="273"/>
      <c r="H5" s="273"/>
      <c r="I5" s="273"/>
      <c r="J5" s="273"/>
      <c r="K5" s="274"/>
    </row>
    <row r="6" spans="1:13" s="8" customFormat="1" ht="16.5" customHeight="1" x14ac:dyDescent="0.35">
      <c r="D6" s="31"/>
      <c r="E6" s="32"/>
      <c r="F6" s="31"/>
      <c r="G6" s="32"/>
      <c r="H6" s="31"/>
      <c r="I6" s="32"/>
      <c r="J6" s="31"/>
    </row>
    <row r="7" spans="1:13" s="8" customFormat="1" ht="44.25" customHeight="1" x14ac:dyDescent="0.35">
      <c r="D7" s="268" t="s">
        <v>116</v>
      </c>
      <c r="E7" s="32"/>
      <c r="F7" s="266" t="s">
        <v>117</v>
      </c>
      <c r="G7" s="32"/>
      <c r="H7" s="269" t="s">
        <v>118</v>
      </c>
      <c r="I7" s="32"/>
      <c r="J7" s="271" t="s">
        <v>119</v>
      </c>
    </row>
    <row r="8" spans="1:13" s="30" customFormat="1" ht="83.25" customHeight="1" x14ac:dyDescent="0.35">
      <c r="D8" s="268"/>
      <c r="E8" s="33"/>
      <c r="F8" s="267"/>
      <c r="G8" s="33"/>
      <c r="H8" s="270"/>
      <c r="J8" s="270"/>
    </row>
    <row r="9" spans="1:13" ht="30" customHeight="1" x14ac:dyDescent="0.35"/>
    <row r="10" spans="1:13" ht="30" customHeight="1" x14ac:dyDescent="0.35"/>
  </sheetData>
  <sheetProtection algorithmName="SHA-512" hashValue="VZFSC9I+TsJtTaik/m5wZjWIN1Vz8lcXTaHatLeYERsPsp+COSeJM0du6A1ZroJgmV8ihXVNzY1X4K8t4gOcdw==" saltValue="4zyy9i3X7RP6RSqwa2HQEQ==" spinCount="100000" sheet="1" objects="1" scenarios="1"/>
  <mergeCells count="8">
    <mergeCell ref="B4:K4"/>
    <mergeCell ref="B2:K2"/>
    <mergeCell ref="C1:D1"/>
    <mergeCell ref="F7:F8"/>
    <mergeCell ref="D7:D8"/>
    <mergeCell ref="H7:H8"/>
    <mergeCell ref="J7:J8"/>
    <mergeCell ref="B5:K5"/>
  </mergeCells>
  <hyperlinks>
    <hyperlink ref="F7" location="'Understanding the Challenge'!ColumnTitle1" display=" Understanding the Challenge &amp; Opportunity"/>
    <hyperlink ref="H7" location="'Benchmarking (CapabilityArea3)'!A1" display="Maturity Stage 3"/>
    <hyperlink ref="J7" location="'Benchmarking (CapabilityArea4)'!A1" display="Maturity Stage 4"/>
    <hyperlink ref="D7" location="'Organisational Culture &amp; Assets'!A1" display="Organisational Culture, Structure &amp; Assets"/>
    <hyperlink ref="H7:H8" location="'Plng &amp; Implntion'!A1" display="PLANNING &amp; IMPLEMENTATION"/>
    <hyperlink ref="J7:J8" location="'Wrkng Tgthr'!A1" display="WORKING TOGETHER"/>
    <hyperlink ref="D7:D8" location="'Org Cltre &amp; Assts'!ColumnTitle1" display="ORGANISATIONAL CULTURE &amp; ASSETS"/>
    <hyperlink ref="F7:F8" location="'Undrstndng the Chllnge'!A1" display="UNDERSTANDING THE CHALLENGE"/>
  </hyperlinks>
  <printOptions horizontalCentered="1"/>
  <pageMargins left="0.25" right="0.25" top="0.75" bottom="0.75" header="0.3" footer="0.3"/>
  <pageSetup scale="62" fitToHeight="0" orientation="portrait"/>
  <headerFooter differentFirst="1">
    <oddFooter>Page &amp;P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C46"/>
  <sheetViews>
    <sheetView showGridLines="0" topLeftCell="A8" zoomScale="80" zoomScaleNormal="80" workbookViewId="0">
      <selection activeCell="F13" sqref="F13"/>
    </sheetView>
  </sheetViews>
  <sheetFormatPr defaultColWidth="0" defaultRowHeight="30" customHeight="1" zeroHeight="1" x14ac:dyDescent="0.35"/>
  <cols>
    <col min="1" max="1" width="2.625" style="8" customWidth="1"/>
    <col min="2" max="2" width="1.125" style="8" customWidth="1"/>
    <col min="3" max="3" width="54.125" style="8" customWidth="1"/>
    <col min="4" max="4" width="37.625" style="8" customWidth="1"/>
    <col min="5" max="5" width="32" style="8" customWidth="1"/>
    <col min="6" max="6" width="40.125" style="8" customWidth="1"/>
    <col min="7" max="7" width="9" style="8" customWidth="1"/>
    <col min="8" max="8" width="49.75" style="223" customWidth="1"/>
    <col min="9" max="9" width="9.75" style="9" customWidth="1"/>
    <col min="10" max="10" width="1.125" style="9" customWidth="1"/>
    <col min="11" max="11" width="48.375" style="9" hidden="1" customWidth="1"/>
    <col min="12" max="12" width="22.625" style="9" hidden="1" customWidth="1"/>
    <col min="13" max="13" width="31" style="8" hidden="1" customWidth="1"/>
    <col min="14" max="14" width="11.875" style="8" hidden="1" customWidth="1"/>
    <col min="15" max="15" width="4.125" style="8" hidden="1" customWidth="1"/>
    <col min="16" max="16" width="2.625" style="8" hidden="1" customWidth="1"/>
    <col min="17" max="17" width="1.125" style="8" hidden="1" customWidth="1"/>
    <col min="18" max="18" width="48.375" style="8" hidden="1" customWidth="1"/>
    <col min="19" max="19" width="22.625" style="8" hidden="1" customWidth="1"/>
    <col min="20" max="20" width="31" style="8" hidden="1" customWidth="1"/>
    <col min="21" max="21" width="12" style="19" hidden="1" customWidth="1"/>
    <col min="22" max="22" width="4.125" style="8" hidden="1" customWidth="1"/>
    <col min="23" max="23" width="2.625" style="8" hidden="1" customWidth="1"/>
    <col min="24" max="24" width="1.125" style="8" hidden="1" customWidth="1"/>
    <col min="25" max="25" width="57.5" style="8" hidden="1" customWidth="1"/>
    <col min="26" max="26" width="22.625" style="8" hidden="1" customWidth="1"/>
    <col min="27" max="27" width="31" style="8" hidden="1" customWidth="1"/>
    <col min="28" max="28" width="9.5" style="8" hidden="1" customWidth="1"/>
    <col min="29" max="29" width="4.125" style="8" hidden="1" customWidth="1"/>
    <col min="30" max="16384" width="9.125" style="8" hidden="1"/>
  </cols>
  <sheetData>
    <row r="1" spans="1:27" ht="30" customHeight="1" x14ac:dyDescent="0.35">
      <c r="C1" s="282" t="s">
        <v>63</v>
      </c>
      <c r="D1" s="283"/>
      <c r="E1" s="283"/>
      <c r="K1" s="60"/>
      <c r="O1" s="21"/>
      <c r="P1" s="9"/>
      <c r="R1" s="28"/>
      <c r="V1" s="21"/>
      <c r="W1" s="9"/>
      <c r="Y1" s="28"/>
    </row>
    <row r="2" spans="1:27" s="29" customFormat="1" ht="35.65" customHeight="1" x14ac:dyDescent="0.35">
      <c r="B2" s="284" t="s">
        <v>120</v>
      </c>
      <c r="C2" s="284"/>
      <c r="D2" s="284"/>
      <c r="E2" s="284"/>
      <c r="H2" s="224"/>
      <c r="I2" s="53"/>
      <c r="J2" s="162"/>
      <c r="K2" s="162"/>
      <c r="L2" s="161"/>
      <c r="M2" s="161"/>
      <c r="P2" s="53"/>
      <c r="Q2" s="292"/>
      <c r="R2" s="292"/>
      <c r="S2" s="292"/>
      <c r="T2" s="292"/>
      <c r="W2" s="53"/>
      <c r="X2" s="292"/>
      <c r="Y2" s="292"/>
      <c r="Z2" s="292"/>
      <c r="AA2" s="292"/>
    </row>
    <row r="3" spans="1:27" s="30" customFormat="1" ht="55.5" customHeight="1" x14ac:dyDescent="0.35">
      <c r="A3" s="116"/>
      <c r="B3" s="287" t="s">
        <v>156</v>
      </c>
      <c r="C3" s="287"/>
      <c r="D3" s="287"/>
      <c r="E3" s="287"/>
      <c r="F3" s="117"/>
      <c r="G3" s="117"/>
      <c r="H3" s="223"/>
      <c r="I3" s="187"/>
      <c r="J3" s="188"/>
      <c r="K3" s="188"/>
      <c r="L3" s="226"/>
      <c r="M3" s="226"/>
      <c r="P3" s="187"/>
      <c r="Q3" s="293"/>
      <c r="R3" s="293"/>
      <c r="S3" s="293"/>
      <c r="T3" s="293"/>
      <c r="U3" s="227"/>
      <c r="W3" s="187"/>
      <c r="X3" s="293"/>
      <c r="Y3" s="293"/>
      <c r="Z3" s="293"/>
      <c r="AA3" s="293"/>
    </row>
    <row r="4" spans="1:27" ht="44.25" customHeight="1" x14ac:dyDescent="0.35">
      <c r="B4" s="18"/>
      <c r="C4" s="145" t="s">
        <v>128</v>
      </c>
      <c r="D4" s="14"/>
      <c r="E4" s="10"/>
      <c r="J4" s="17"/>
      <c r="K4" s="17"/>
      <c r="L4" s="14"/>
      <c r="M4" s="10"/>
      <c r="O4" s="21"/>
      <c r="P4" s="9"/>
      <c r="Q4" s="18"/>
      <c r="R4" s="18"/>
      <c r="S4" s="14"/>
      <c r="T4" s="10"/>
      <c r="V4" s="21"/>
      <c r="W4" s="9"/>
      <c r="X4" s="18"/>
      <c r="Y4" s="18"/>
      <c r="Z4" s="14"/>
      <c r="AA4" s="10"/>
    </row>
    <row r="5" spans="1:27" ht="9.75" customHeight="1" x14ac:dyDescent="0.35">
      <c r="B5" s="18"/>
      <c r="C5" s="18"/>
      <c r="D5" s="14"/>
      <c r="E5" s="10"/>
      <c r="J5" s="17"/>
      <c r="K5" s="17"/>
      <c r="L5" s="14"/>
      <c r="M5" s="10"/>
      <c r="O5" s="21"/>
      <c r="P5" s="9"/>
      <c r="Q5" s="18"/>
      <c r="R5" s="18"/>
      <c r="S5" s="14"/>
      <c r="T5" s="10"/>
      <c r="V5" s="21"/>
      <c r="W5" s="9"/>
      <c r="X5" s="18"/>
      <c r="Y5" s="18"/>
      <c r="Z5" s="14"/>
      <c r="AA5" s="10"/>
    </row>
    <row r="6" spans="1:27" ht="42.6" customHeight="1" x14ac:dyDescent="0.35">
      <c r="B6" s="294" t="s">
        <v>123</v>
      </c>
      <c r="C6" s="294"/>
      <c r="D6" s="120" t="s">
        <v>124</v>
      </c>
      <c r="E6" s="121"/>
      <c r="F6" s="122"/>
      <c r="H6" s="172" t="s">
        <v>142</v>
      </c>
      <c r="J6" s="168"/>
      <c r="K6" s="168"/>
      <c r="O6" s="21"/>
      <c r="P6" s="9"/>
      <c r="U6" s="8"/>
      <c r="V6" s="21"/>
      <c r="W6" s="9"/>
    </row>
    <row r="7" spans="1:27" ht="66.75" customHeight="1" x14ac:dyDescent="0.35">
      <c r="B7" s="285" t="s">
        <v>66</v>
      </c>
      <c r="C7" s="285"/>
      <c r="D7" s="281" t="s">
        <v>11</v>
      </c>
      <c r="E7" s="281"/>
      <c r="F7" s="281"/>
      <c r="G7" s="181"/>
      <c r="H7" s="275"/>
      <c r="J7" s="167"/>
      <c r="K7" s="167"/>
      <c r="O7" s="21"/>
      <c r="P7" s="9"/>
      <c r="U7" s="8"/>
      <c r="V7" s="21"/>
      <c r="W7" s="9"/>
    </row>
    <row r="8" spans="1:27" ht="66.75" customHeight="1" x14ac:dyDescent="0.35">
      <c r="B8" s="288" t="s">
        <v>70</v>
      </c>
      <c r="C8" s="288"/>
      <c r="D8" s="280" t="s">
        <v>146</v>
      </c>
      <c r="E8" s="280"/>
      <c r="F8" s="280"/>
      <c r="G8" s="182"/>
      <c r="H8" s="276"/>
      <c r="J8" s="167"/>
      <c r="K8" s="167"/>
      <c r="O8" s="21"/>
      <c r="P8" s="9"/>
      <c r="U8" s="8"/>
      <c r="V8" s="21"/>
      <c r="W8" s="9"/>
    </row>
    <row r="9" spans="1:27" ht="66.75" customHeight="1" x14ac:dyDescent="0.35">
      <c r="B9" s="288"/>
      <c r="C9" s="288"/>
      <c r="D9" s="231">
        <v>0</v>
      </c>
      <c r="E9" s="279" t="str">
        <f>REPT(CHAR(61),D9)</f>
        <v/>
      </c>
      <c r="F9" s="279"/>
      <c r="G9" s="139"/>
      <c r="H9" s="277"/>
      <c r="J9" s="167"/>
      <c r="K9" s="167"/>
      <c r="O9" s="21"/>
      <c r="P9" s="9"/>
      <c r="U9" s="8"/>
      <c r="V9" s="21"/>
      <c r="W9" s="9"/>
    </row>
    <row r="10" spans="1:27" ht="38.25" customHeight="1" thickBot="1" x14ac:dyDescent="0.4">
      <c r="B10" s="118"/>
      <c r="C10" s="174"/>
      <c r="D10" s="175"/>
      <c r="E10" s="152"/>
      <c r="P10" s="9"/>
      <c r="U10" s="8"/>
      <c r="W10" s="9"/>
    </row>
    <row r="11" spans="1:27" ht="57.75" customHeight="1" thickBot="1" x14ac:dyDescent="0.4">
      <c r="A11" s="11"/>
      <c r="B11" s="176" t="s">
        <v>10</v>
      </c>
      <c r="C11" s="163" t="s">
        <v>121</v>
      </c>
      <c r="D11" s="163" t="s">
        <v>138</v>
      </c>
      <c r="E11" s="163" t="s">
        <v>16</v>
      </c>
      <c r="F11" s="163" t="s">
        <v>144</v>
      </c>
      <c r="G11" s="166"/>
      <c r="H11" s="172" t="s">
        <v>143</v>
      </c>
      <c r="J11" s="168"/>
      <c r="K11" s="168"/>
      <c r="L11" s="8"/>
      <c r="O11" s="21"/>
      <c r="P11" s="54"/>
      <c r="U11" s="8"/>
      <c r="V11" s="21"/>
      <c r="W11" s="54"/>
    </row>
    <row r="12" spans="1:27" ht="40.15" customHeight="1" thickBot="1" x14ac:dyDescent="0.4">
      <c r="A12" s="12"/>
      <c r="B12" s="13">
        <f>Tasks3418[Status]</f>
        <v>0</v>
      </c>
      <c r="C12" s="6" t="s">
        <v>130</v>
      </c>
      <c r="D12" s="235" t="s">
        <v>0</v>
      </c>
      <c r="E12" s="250">
        <f>IF(Tasks3418[[#This Row],[Have processes been put in place to undertake task?]]="Yes",2,IF(Tasks3418[[#This Row],[Have processes been put in place to undertake task?]]="No",0,IF(Tasks3418[[#This Row],[Have processes been put in place to undertake task?]]="Partly",1)))</f>
        <v>0</v>
      </c>
      <c r="F12" s="234" t="s">
        <v>158</v>
      </c>
      <c r="G12" s="165"/>
      <c r="H12" s="232"/>
      <c r="J12" s="167"/>
      <c r="K12" s="167"/>
      <c r="L12" s="8"/>
      <c r="O12" s="21"/>
      <c r="P12" s="9"/>
      <c r="U12" s="8"/>
      <c r="V12" s="21"/>
      <c r="W12" s="9"/>
    </row>
    <row r="13" spans="1:27" ht="39.75" customHeight="1" thickBot="1" x14ac:dyDescent="0.4">
      <c r="A13" s="12"/>
      <c r="B13" s="13">
        <f>Tasks3418[Status]</f>
        <v>0</v>
      </c>
      <c r="C13" s="6" t="s">
        <v>13</v>
      </c>
      <c r="D13" s="235" t="s">
        <v>0</v>
      </c>
      <c r="E13" s="250">
        <f>IF(Tasks3418[[#This Row],[Have processes been put in place to undertake task?]]="Yes",2,IF(Tasks3418[[#This Row],[Have processes been put in place to undertake task?]]="No",0,IF(Tasks3418[[#This Row],[Have processes been put in place to undertake task?]]="Partly",1)))</f>
        <v>0</v>
      </c>
      <c r="F13" s="234" t="s">
        <v>158</v>
      </c>
      <c r="G13" s="165"/>
      <c r="H13" s="232"/>
      <c r="J13" s="167"/>
      <c r="K13" s="167"/>
      <c r="L13" s="8"/>
      <c r="O13" s="21"/>
      <c r="P13" s="9"/>
      <c r="U13" s="8"/>
      <c r="V13" s="21"/>
      <c r="W13" s="9"/>
    </row>
    <row r="14" spans="1:27" ht="41.25" customHeight="1" x14ac:dyDescent="0.35">
      <c r="G14" s="181"/>
      <c r="J14" s="167"/>
      <c r="K14" s="167"/>
    </row>
    <row r="15" spans="1:27" ht="69.75" customHeight="1" x14ac:dyDescent="0.35">
      <c r="B15" s="294" t="s">
        <v>123</v>
      </c>
      <c r="C15" s="294"/>
      <c r="D15" s="123" t="s">
        <v>125</v>
      </c>
      <c r="E15" s="124"/>
      <c r="F15" s="122"/>
      <c r="G15" s="184"/>
      <c r="H15" s="172" t="s">
        <v>143</v>
      </c>
      <c r="J15" s="167"/>
      <c r="K15" s="167"/>
    </row>
    <row r="16" spans="1:27" ht="59.25" customHeight="1" x14ac:dyDescent="0.35">
      <c r="B16" s="285" t="s">
        <v>66</v>
      </c>
      <c r="C16" s="285"/>
      <c r="D16" s="281" t="s">
        <v>11</v>
      </c>
      <c r="E16" s="281"/>
      <c r="F16" s="281"/>
      <c r="G16" s="139"/>
      <c r="H16" s="275"/>
      <c r="J16" s="167"/>
      <c r="K16" s="167"/>
    </row>
    <row r="17" spans="2:21" ht="71.25" customHeight="1" x14ac:dyDescent="0.35">
      <c r="B17" s="286" t="s">
        <v>71</v>
      </c>
      <c r="C17" s="286"/>
      <c r="D17" s="280" t="s">
        <v>146</v>
      </c>
      <c r="E17" s="280"/>
      <c r="F17" s="280"/>
      <c r="H17" s="276"/>
    </row>
    <row r="18" spans="2:21" ht="59.25" customHeight="1" x14ac:dyDescent="0.35">
      <c r="B18" s="286"/>
      <c r="C18" s="286"/>
      <c r="D18" s="231">
        <v>0</v>
      </c>
      <c r="E18" s="279" t="str">
        <f>REPT(CHAR(61),D18)</f>
        <v/>
      </c>
      <c r="F18" s="279"/>
      <c r="G18" s="166"/>
      <c r="H18" s="277"/>
      <c r="I18" s="180"/>
      <c r="J18" s="180"/>
      <c r="K18" s="168"/>
      <c r="L18" s="8"/>
    </row>
    <row r="19" spans="2:21" ht="39" customHeight="1" thickBot="1" x14ac:dyDescent="0.4">
      <c r="B19" s="119"/>
      <c r="C19" s="110"/>
      <c r="D19" s="151"/>
      <c r="E19" s="152"/>
      <c r="G19" s="165"/>
      <c r="I19" s="160"/>
      <c r="J19" s="160"/>
      <c r="K19" s="167"/>
      <c r="L19" s="8"/>
    </row>
    <row r="20" spans="2:21" ht="60" customHeight="1" thickBot="1" x14ac:dyDescent="0.4">
      <c r="B20" s="176" t="s">
        <v>10</v>
      </c>
      <c r="C20" s="163" t="s">
        <v>121</v>
      </c>
      <c r="D20" s="163" t="s">
        <v>138</v>
      </c>
      <c r="E20" s="163" t="s">
        <v>16</v>
      </c>
      <c r="F20" s="163" t="s">
        <v>144</v>
      </c>
      <c r="G20" s="165"/>
      <c r="H20" s="172" t="s">
        <v>143</v>
      </c>
      <c r="I20" s="160"/>
      <c r="J20" s="160"/>
      <c r="K20" s="167"/>
      <c r="L20" s="8"/>
    </row>
    <row r="21" spans="2:21" ht="39" customHeight="1" thickBot="1" x14ac:dyDescent="0.4">
      <c r="B21" s="13">
        <f>Tasks341519[Status]</f>
        <v>0</v>
      </c>
      <c r="C21" s="6" t="s">
        <v>19</v>
      </c>
      <c r="D21" s="235" t="s">
        <v>0</v>
      </c>
      <c r="E21" s="250">
        <f>IF(Tasks341519[[#This Row],[Have processes been put in place to undertake task?]]="Yes",2,IF(Tasks341519[[#This Row],[Have processes been put in place to undertake task?]]="No",0,IF(Tasks341519[[#This Row],[Have processes been put in place to undertake task?]]="Partly",1)))</f>
        <v>0</v>
      </c>
      <c r="F21" s="234" t="s">
        <v>0</v>
      </c>
      <c r="G21" s="165"/>
      <c r="H21" s="233"/>
      <c r="I21" s="160"/>
      <c r="J21" s="160"/>
      <c r="K21" s="167"/>
      <c r="L21" s="8"/>
    </row>
    <row r="22" spans="2:21" ht="48" customHeight="1" thickBot="1" x14ac:dyDescent="0.4">
      <c r="B22" s="13">
        <f>Tasks341519[Status]</f>
        <v>0</v>
      </c>
      <c r="C22" s="6" t="s">
        <v>20</v>
      </c>
      <c r="D22" s="235" t="s">
        <v>0</v>
      </c>
      <c r="E22" s="250">
        <f>IF(Tasks341519[[#This Row],[Have processes been put in place to undertake task?]]="Yes",2,IF(Tasks341519[[#This Row],[Have processes been put in place to undertake task?]]="No",0,IF(Tasks341519[[#This Row],[Have processes been put in place to undertake task?]]="Partly",1)))</f>
        <v>0</v>
      </c>
      <c r="F22" s="234" t="s">
        <v>0</v>
      </c>
      <c r="H22" s="233"/>
      <c r="I22" s="167"/>
      <c r="J22" s="167"/>
      <c r="K22" s="167"/>
    </row>
    <row r="23" spans="2:21" ht="30" customHeight="1" thickBot="1" x14ac:dyDescent="0.4">
      <c r="B23" s="13">
        <f>Tasks341519[Status]</f>
        <v>0</v>
      </c>
      <c r="C23" s="6" t="s">
        <v>21</v>
      </c>
      <c r="D23" s="235" t="s">
        <v>0</v>
      </c>
      <c r="E23" s="250">
        <f>IF(Tasks341519[[#This Row],[Have processes been put in place to undertake task?]]="Yes",2,IF(Tasks341519[[#This Row],[Have processes been put in place to undertake task?]]="No",0,IF(Tasks341519[[#This Row],[Have processes been put in place to undertake task?]]="Partly",1)))</f>
        <v>0</v>
      </c>
      <c r="F23" s="234" t="s">
        <v>0</v>
      </c>
      <c r="H23" s="233"/>
    </row>
    <row r="24" spans="2:21" ht="56.25" customHeight="1" x14ac:dyDescent="0.35">
      <c r="D24" s="137"/>
      <c r="E24" s="185"/>
      <c r="G24" s="184"/>
      <c r="J24" s="167"/>
      <c r="K24" s="167"/>
    </row>
    <row r="25" spans="2:21" ht="42" customHeight="1" x14ac:dyDescent="0.35">
      <c r="B25" s="278" t="s">
        <v>123</v>
      </c>
      <c r="C25" s="278"/>
      <c r="D25" s="289" t="s">
        <v>126</v>
      </c>
      <c r="E25" s="289"/>
      <c r="F25" s="289"/>
      <c r="G25" s="166"/>
      <c r="H25" s="172" t="s">
        <v>143</v>
      </c>
      <c r="I25" s="180"/>
      <c r="J25" s="180"/>
      <c r="K25" s="168"/>
      <c r="L25" s="8"/>
      <c r="T25" s="19"/>
      <c r="U25" s="8"/>
    </row>
    <row r="26" spans="2:21" ht="62.25" customHeight="1" x14ac:dyDescent="0.35">
      <c r="B26" s="290" t="s">
        <v>66</v>
      </c>
      <c r="C26" s="290"/>
      <c r="D26" s="281" t="s">
        <v>11</v>
      </c>
      <c r="E26" s="281"/>
      <c r="F26" s="281"/>
      <c r="G26" s="165"/>
      <c r="H26" s="275"/>
      <c r="I26" s="160"/>
      <c r="J26" s="160"/>
      <c r="L26" s="8"/>
      <c r="T26" s="19"/>
      <c r="U26" s="8"/>
    </row>
    <row r="27" spans="2:21" ht="74.25" customHeight="1" x14ac:dyDescent="0.35">
      <c r="B27" s="291" t="s">
        <v>72</v>
      </c>
      <c r="C27" s="291"/>
      <c r="D27" s="280" t="s">
        <v>146</v>
      </c>
      <c r="E27" s="280"/>
      <c r="F27" s="280"/>
      <c r="G27" s="165"/>
      <c r="H27" s="276"/>
      <c r="I27" s="160"/>
      <c r="J27" s="160"/>
      <c r="K27" s="167"/>
      <c r="L27" s="8"/>
      <c r="T27" s="19"/>
      <c r="U27" s="8"/>
    </row>
    <row r="28" spans="2:21" ht="62.25" customHeight="1" x14ac:dyDescent="0.35">
      <c r="B28" s="291"/>
      <c r="C28" s="291"/>
      <c r="D28" s="231">
        <v>0</v>
      </c>
      <c r="E28" s="279" t="str">
        <f>REPT(CHAR(61),D28)</f>
        <v/>
      </c>
      <c r="F28" s="279"/>
      <c r="G28" s="165"/>
      <c r="H28" s="277"/>
      <c r="I28" s="160"/>
      <c r="J28" s="160"/>
      <c r="K28" s="167"/>
      <c r="L28" s="8"/>
      <c r="T28" s="19"/>
      <c r="U28" s="8"/>
    </row>
    <row r="29" spans="2:21" ht="43.5" customHeight="1" thickBot="1" x14ac:dyDescent="0.4">
      <c r="C29" s="119"/>
      <c r="D29" s="110"/>
      <c r="E29" s="151"/>
      <c r="F29" s="152"/>
      <c r="G29" s="165"/>
      <c r="H29" s="8"/>
      <c r="I29" s="160"/>
      <c r="J29" s="160"/>
      <c r="K29" s="167"/>
      <c r="L29" s="8"/>
      <c r="T29" s="19"/>
      <c r="U29" s="8"/>
    </row>
    <row r="30" spans="2:21" ht="63.6" customHeight="1" thickBot="1" x14ac:dyDescent="0.4">
      <c r="B30" s="176" t="s">
        <v>10</v>
      </c>
      <c r="C30" s="163" t="s">
        <v>12</v>
      </c>
      <c r="D30" s="163" t="s">
        <v>138</v>
      </c>
      <c r="E30" s="163" t="s">
        <v>16</v>
      </c>
      <c r="F30" s="163" t="s">
        <v>144</v>
      </c>
      <c r="H30" s="172" t="s">
        <v>143</v>
      </c>
    </row>
    <row r="31" spans="2:21" ht="42" customHeight="1" thickBot="1" x14ac:dyDescent="0.4">
      <c r="B31" s="186">
        <f>Tasks34151620[[#This Row],[Status]]</f>
        <v>0</v>
      </c>
      <c r="C31" s="6" t="s">
        <v>23</v>
      </c>
      <c r="D31" s="235" t="s">
        <v>0</v>
      </c>
      <c r="E31" s="250">
        <f>IF(Tasks34151620[[#This Row],[Have processes been put in place to undertake task?]]="Yes",2,IF(Tasks34151620[[#This Row],[Have processes been put in place to undertake task?]]="No",0,IF(Tasks34151620[[#This Row],[Have processes been put in place to undertake task?]]="Partly",1)))</f>
        <v>0</v>
      </c>
      <c r="F31" s="234" t="s">
        <v>0</v>
      </c>
      <c r="G31" s="183"/>
      <c r="H31" s="233"/>
      <c r="J31" s="168"/>
      <c r="K31" s="168"/>
    </row>
    <row r="32" spans="2:21" ht="56.25" customHeight="1" thickBot="1" x14ac:dyDescent="0.4">
      <c r="B32" s="186">
        <f>Tasks34151620[[#This Row],[Status]]</f>
        <v>0</v>
      </c>
      <c r="C32" s="6" t="s">
        <v>24</v>
      </c>
      <c r="D32" s="235" t="s">
        <v>0</v>
      </c>
      <c r="E32" s="250">
        <f>IF(Tasks34151620[[#This Row],[Have processes been put in place to undertake task?]]="Yes",2,IF(Tasks34151620[[#This Row],[Have processes been put in place to undertake task?]]="No",0,IF(Tasks34151620[[#This Row],[Have processes been put in place to undertake task?]]="Partly",1)))</f>
        <v>0</v>
      </c>
      <c r="F32" s="234" t="s">
        <v>0</v>
      </c>
      <c r="G32" s="181"/>
      <c r="H32" s="233"/>
      <c r="J32" s="167"/>
      <c r="K32" s="167"/>
    </row>
    <row r="33" spans="2:21" ht="56.25" customHeight="1" thickBot="1" x14ac:dyDescent="0.4">
      <c r="B33" s="186">
        <f>Tasks34151620[[#This Row],[Status]]</f>
        <v>0</v>
      </c>
      <c r="C33" s="6" t="s">
        <v>25</v>
      </c>
      <c r="D33" s="235" t="s">
        <v>0</v>
      </c>
      <c r="E33" s="250">
        <f>IF(Tasks34151620[[#This Row],[Have processes been put in place to undertake task?]]="Yes",2,IF(Tasks34151620[[#This Row],[Have processes been put in place to undertake task?]]="No",0,IF(Tasks34151620[[#This Row],[Have processes been put in place to undertake task?]]="Partly",1)))</f>
        <v>0</v>
      </c>
      <c r="F33" s="234" t="s">
        <v>0</v>
      </c>
      <c r="G33" s="184"/>
      <c r="H33" s="233"/>
      <c r="J33" s="167"/>
      <c r="K33" s="167"/>
    </row>
    <row r="34" spans="2:21" ht="62.25" customHeight="1" x14ac:dyDescent="0.35">
      <c r="H34" s="167"/>
    </row>
    <row r="35" spans="2:21" ht="42" customHeight="1" x14ac:dyDescent="0.35">
      <c r="B35" s="278" t="s">
        <v>123</v>
      </c>
      <c r="C35" s="278"/>
      <c r="D35" s="289" t="s">
        <v>127</v>
      </c>
      <c r="E35" s="289"/>
      <c r="F35" s="289"/>
      <c r="G35" s="166"/>
      <c r="H35" s="172" t="s">
        <v>143</v>
      </c>
      <c r="I35" s="180"/>
      <c r="J35" s="180"/>
      <c r="K35" s="168"/>
      <c r="L35" s="8"/>
    </row>
    <row r="36" spans="2:21" ht="64.5" customHeight="1" x14ac:dyDescent="0.35">
      <c r="B36" s="285" t="s">
        <v>66</v>
      </c>
      <c r="C36" s="285"/>
      <c r="D36" s="281" t="s">
        <v>11</v>
      </c>
      <c r="E36" s="281"/>
      <c r="F36" s="281"/>
      <c r="G36" s="165"/>
      <c r="H36" s="275"/>
      <c r="I36" s="160"/>
      <c r="J36" s="160"/>
      <c r="L36" s="8"/>
    </row>
    <row r="37" spans="2:21" ht="64.5" customHeight="1" x14ac:dyDescent="0.35">
      <c r="B37" s="286" t="s">
        <v>73</v>
      </c>
      <c r="C37" s="286"/>
      <c r="D37" s="280" t="s">
        <v>147</v>
      </c>
      <c r="E37" s="280"/>
      <c r="F37" s="280"/>
      <c r="G37" s="165"/>
      <c r="H37" s="276"/>
      <c r="I37" s="160"/>
      <c r="J37" s="160"/>
      <c r="K37" s="167"/>
      <c r="L37" s="8"/>
    </row>
    <row r="38" spans="2:21" ht="64.5" customHeight="1" thickBot="1" x14ac:dyDescent="0.4">
      <c r="B38" s="286"/>
      <c r="C38" s="286"/>
      <c r="D38" s="236">
        <v>0</v>
      </c>
      <c r="E38" s="279" t="str">
        <f>REPT(CHAR(61),D38)</f>
        <v/>
      </c>
      <c r="F38" s="279"/>
      <c r="G38" s="165"/>
      <c r="H38" s="277"/>
      <c r="I38" s="160"/>
      <c r="J38" s="160"/>
      <c r="K38" s="167"/>
      <c r="L38" s="8"/>
    </row>
    <row r="39" spans="2:21" ht="62.25" customHeight="1" thickBot="1" x14ac:dyDescent="0.4">
      <c r="B39" s="119"/>
      <c r="C39" s="110"/>
      <c r="D39" s="151"/>
      <c r="E39" s="152"/>
      <c r="H39" s="8"/>
      <c r="I39" s="160"/>
      <c r="J39" s="160"/>
      <c r="L39" s="8"/>
      <c r="T39" s="19"/>
      <c r="U39" s="8"/>
    </row>
    <row r="40" spans="2:21" ht="57.6" customHeight="1" thickBot="1" x14ac:dyDescent="0.4">
      <c r="B40" s="176" t="s">
        <v>10</v>
      </c>
      <c r="C40" s="163" t="s">
        <v>12</v>
      </c>
      <c r="D40" s="163" t="s">
        <v>138</v>
      </c>
      <c r="E40" s="163" t="s">
        <v>16</v>
      </c>
      <c r="F40" s="163" t="s">
        <v>144</v>
      </c>
      <c r="G40" s="165"/>
      <c r="H40" s="172" t="s">
        <v>143</v>
      </c>
    </row>
    <row r="41" spans="2:21" ht="43.5" customHeight="1" thickBot="1" x14ac:dyDescent="0.4">
      <c r="B41" s="135">
        <f>Tasks34151721[Status]</f>
        <v>0</v>
      </c>
      <c r="C41" s="6" t="s">
        <v>26</v>
      </c>
      <c r="D41" s="235" t="s">
        <v>0</v>
      </c>
      <c r="E41" s="251">
        <f>IF(Tasks34151721[[#This Row],[Have processes been put in place to undertake task?]]="Yes",2,IF(Tasks34151721[[#This Row],[Have processes been put in place to undertake task?]]="No",0,IF(Tasks34151721[[#This Row],[Have processes been put in place to undertake task?]]="Partly",1)))</f>
        <v>0</v>
      </c>
      <c r="F41" s="234" t="s">
        <v>0</v>
      </c>
      <c r="G41" s="19"/>
      <c r="H41" s="233"/>
    </row>
    <row r="42" spans="2:21" ht="43.5" customHeight="1" thickBot="1" x14ac:dyDescent="0.4">
      <c r="B42" s="135">
        <f>Tasks34151721[Status]</f>
        <v>0</v>
      </c>
      <c r="C42" s="6" t="s">
        <v>27</v>
      </c>
      <c r="D42" s="235" t="s">
        <v>0</v>
      </c>
      <c r="E42" s="251">
        <f>IF(Tasks34151721[[#This Row],[Have processes been put in place to undertake task?]]="Yes",2,IF(Tasks34151721[[#This Row],[Have processes been put in place to undertake task?]]="No",0,IF(Tasks34151721[[#This Row],[Have processes been put in place to undertake task?]]="Partly",1)))</f>
        <v>0</v>
      </c>
      <c r="F42" s="234" t="s">
        <v>0</v>
      </c>
      <c r="H42" s="233"/>
    </row>
    <row r="43" spans="2:21" ht="43.5" customHeight="1" thickBot="1" x14ac:dyDescent="0.4">
      <c r="B43" s="135">
        <f>Tasks34151721[Status]</f>
        <v>0</v>
      </c>
      <c r="C43" s="6" t="s">
        <v>28</v>
      </c>
      <c r="D43" s="235" t="s">
        <v>0</v>
      </c>
      <c r="E43" s="251">
        <f>IF(Tasks34151721[[#This Row],[Have processes been put in place to undertake task?]]="Yes",2,IF(Tasks34151721[[#This Row],[Have processes been put in place to undertake task?]]="No",0,IF(Tasks34151721[[#This Row],[Have processes been put in place to undertake task?]]="Partly",1)))</f>
        <v>0</v>
      </c>
      <c r="F43" s="234" t="s">
        <v>0</v>
      </c>
      <c r="H43" s="233"/>
    </row>
    <row r="44" spans="2:21" ht="30" customHeight="1" x14ac:dyDescent="0.35">
      <c r="D44" s="137"/>
      <c r="E44" s="138"/>
      <c r="F44" s="164"/>
    </row>
    <row r="45" spans="2:21" ht="30" customHeight="1" x14ac:dyDescent="0.35">
      <c r="C45" s="136"/>
      <c r="D45" s="137"/>
      <c r="E45" s="138"/>
      <c r="F45" s="19"/>
    </row>
    <row r="46" spans="2:21" ht="30" customHeight="1" x14ac:dyDescent="0.35"/>
  </sheetData>
  <sheetProtection algorithmName="SHA-512" hashValue="ZUxVZErPoOAnwwPbWx2NOUDpu+umlicceQ+u7UOcWmDzFXLJ0S2G79R7sqZGZC1Dz5IepLMi2MIxXvJvVWp1JA==" saltValue="LWiHeRmb0lT0sWEfuFOQ7g==" spinCount="100000" sheet="1" objects="1" scenarios="1"/>
  <mergeCells count="37">
    <mergeCell ref="X2:AA2"/>
    <mergeCell ref="X3:AA3"/>
    <mergeCell ref="Q2:T2"/>
    <mergeCell ref="Q3:T3"/>
    <mergeCell ref="B16:C16"/>
    <mergeCell ref="D7:F7"/>
    <mergeCell ref="D8:F8"/>
    <mergeCell ref="B6:C6"/>
    <mergeCell ref="B15:C15"/>
    <mergeCell ref="H7:H9"/>
    <mergeCell ref="C1:E1"/>
    <mergeCell ref="B2:E2"/>
    <mergeCell ref="B36:C36"/>
    <mergeCell ref="B37:C38"/>
    <mergeCell ref="B3:E3"/>
    <mergeCell ref="B17:C18"/>
    <mergeCell ref="B7:C7"/>
    <mergeCell ref="B8:C9"/>
    <mergeCell ref="D25:F25"/>
    <mergeCell ref="B25:C25"/>
    <mergeCell ref="B26:C26"/>
    <mergeCell ref="B27:C28"/>
    <mergeCell ref="D35:F35"/>
    <mergeCell ref="E9:F9"/>
    <mergeCell ref="D16:F16"/>
    <mergeCell ref="D37:F37"/>
    <mergeCell ref="H36:H38"/>
    <mergeCell ref="H26:H28"/>
    <mergeCell ref="H16:H18"/>
    <mergeCell ref="B35:C35"/>
    <mergeCell ref="E38:F38"/>
    <mergeCell ref="D17:F17"/>
    <mergeCell ref="E18:F18"/>
    <mergeCell ref="D26:F26"/>
    <mergeCell ref="D27:F27"/>
    <mergeCell ref="E28:F28"/>
    <mergeCell ref="D36:F36"/>
  </mergeCells>
  <conditionalFormatting sqref="G26:G29 G36:G38 G40 F44 B41:B43 B31:B33 G12:G13 G19:G22 B12:B13 B21:B23">
    <cfRule type="colorScale" priority="250">
      <colorScale>
        <cfvo type="num" val="0"/>
        <cfvo type="num" val="1"/>
        <cfvo type="num" val="2"/>
        <color rgb="FFF8696B"/>
        <color rgb="FFFFC000"/>
        <color rgb="FF63BE7B"/>
      </colorScale>
    </cfRule>
  </conditionalFormatting>
  <conditionalFormatting sqref="E44:E45 G40 F44 G26:G29 G36:G38 G19:G21 E24 E12:G13 E21:F23 E31:F33 E41:F43">
    <cfRule type="expression" dxfId="258" priority="251">
      <formula>E12=2</formula>
    </cfRule>
    <cfRule type="expression" dxfId="257" priority="252">
      <formula>E12=1</formula>
    </cfRule>
    <cfRule type="expression" dxfId="256" priority="253">
      <formula>E12=0</formula>
    </cfRule>
  </conditionalFormatting>
  <dataValidations count="14">
    <dataValidation type="list" allowBlank="1" showInputMessage="1" showErrorMessage="1" sqref="F41:F43 F31:F33 F21:F23 F12:F13">
      <formula1>"Yes, No"</formula1>
    </dataValidation>
    <dataValidation type="list" allowBlank="1" showInputMessage="1" showErrorMessage="1" sqref="D41:D43 D31:D33 D21:D23 D13">
      <formula1>"No, Partly, Yes"</formula1>
    </dataValidation>
    <dataValidation allowBlank="1" showInputMessage="1" showErrorMessage="1" prompt="Your organisation should periodically review, reflect and update governance arrangements for adaptation. This will help you take account of changing demands as adaptation progresses – as well as wider changes in your organisation." sqref="C43"/>
    <dataValidation allowBlank="1" showInputMessage="1" showErrorMessage="1" prompt="Continue to recognise, support and coordinate those who are leading the way as adaptation 'champions'. By developing a formal or informal network you can create space or communication and encourage peer support. " sqref="C42"/>
    <dataValidation allowBlank="1" showInputMessage="1" showErrorMessage="1" prompt="Reduce reliance on stand-alone adaptation actions (often seen as a burden) by mainstreaming into your organisation’s activities / functions, plans, policies and procedures. " sqref="C41"/>
    <dataValidation allowBlank="1" showInputMessage="1" showErrorMessage="1" prompt="An on-going effort is required to implement your approved adaptation governance arrangements. Good governance will provide oversight for a work programme and defines roles and responsibilities. " sqref="C33"/>
    <dataValidation allowBlank="1" showInputMessage="1" showErrorMessage="1" prompt="Seek to recognise and empower adaptation ‘champions’ – individuals who can lead the way in your organisation by setting goals and advocating and resourcing initatives on adaptation. " sqref="C32"/>
    <dataValidation allowBlank="1" showInputMessage="1" showErrorMessage="1" prompt="Take a systematic look across the breadth of your organisation’s activities / functions to identify opportunities to include adaptation in plans, policies and procedures. " sqref="C31"/>
    <dataValidation allowBlank="1" showInputMessage="1" showErrorMessage="1" prompt="Seek approval for a governance option that enables effective decision-making and collaborative delivery across your organisation.  " sqref="C23"/>
    <dataValidation allowBlank="1" showInputMessage="1" showErrorMessage="1" prompt="Engage colleagues across your organisation to identify opportunities to include adaptation in planned work – as well as key people who could become adaptation ‘champions’. " sqref="C22"/>
    <dataValidation allowBlank="1" showInputMessage="1" showErrorMessage="1" prompt="  Consider both internal and external sources to secure resources (e.g.  human, physical, financial, information and intellectual) to progress with adaptation. " sqref="C21"/>
    <dataValidation allowBlank="1" showInputMessage="1" showErrorMessage="1" prompt="Identify different types of resources that exist within your organisation that may be required to enable your organisation to adapt. " sqref="C13"/>
    <dataValidation allowBlank="1" showInputMessage="1" showErrorMessage="1" prompt="Identify how adaptation supports delivery of your organisation's strategic objectives. Consider where adaptation is best placed in your organisation and identify relevant groups and decision making processes. " sqref="C12"/>
    <dataValidation type="list" allowBlank="1" showInputMessage="1" showErrorMessage="1" sqref="D12">
      <formula1>"No, Partly, Yes, -"</formula1>
    </dataValidation>
  </dataValidations>
  <hyperlinks>
    <hyperlink ref="C4" location="Welcome!A1" display="&lt;&lt; Return Home"/>
  </hyperlinks>
  <printOptions horizontalCentered="1"/>
  <pageMargins left="0.25" right="0.25" top="0.75" bottom="0.75" header="0.3" footer="0.3"/>
  <pageSetup scale="19" fitToHeight="0" orientation="portrait"/>
  <headerFooter differentFirst="1">
    <oddFooter>Page &amp;P of &amp;N</oddFooter>
  </headerFooter>
  <drawing r:id="rId1"/>
  <tableParts count="4">
    <tablePart r:id="rId2"/>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iconSet" priority="243" id="{0A03C696-1DA7-4787-9C2E-C08059BB78AB}">
            <x14:iconSet iconSet="3Symbols2" custom="1">
              <x14:cfvo type="percent">
                <xm:f>0</xm:f>
              </x14:cfvo>
              <x14:cfvo type="num">
                <xm:f>1</xm:f>
              </x14:cfvo>
              <x14:cfvo type="num">
                <xm:f>2</xm:f>
              </x14:cfvo>
              <x14:cfIcon iconSet="3Flags" iconId="0"/>
              <x14:cfIcon iconSet="3Flags" iconId="1"/>
              <x14:cfIcon iconSet="3Flags" iconId="2"/>
            </x14:iconSet>
          </x14:cfRule>
          <xm:sqref>E21:E22</xm:sqref>
        </x14:conditionalFormatting>
        <x14:conditionalFormatting xmlns:xm="http://schemas.microsoft.com/office/excel/2006/main">
          <x14:cfRule type="iconSet" priority="247" id="{74E798B3-F232-4CCF-89E4-CFC422D13D1E}">
            <x14:iconSet iconSet="3Symbols2" custom="1">
              <x14:cfvo type="percent">
                <xm:f>0</xm:f>
              </x14:cfvo>
              <x14:cfvo type="num">
                <xm:f>1</xm:f>
              </x14:cfvo>
              <x14:cfvo type="num">
                <xm:f>2</xm:f>
              </x14:cfvo>
              <x14:cfIcon iconSet="3Flags" iconId="0"/>
              <x14:cfIcon iconSet="3Flags" iconId="1"/>
              <x14:cfIcon iconSet="3Flags" iconId="2"/>
            </x14:iconSet>
          </x14:cfRule>
          <xm:sqref>E31:E32</xm:sqref>
        </x14:conditionalFormatting>
        <x14:conditionalFormatting xmlns:xm="http://schemas.microsoft.com/office/excel/2006/main">
          <x14:cfRule type="iconSet" priority="220" id="{4E5B4D9C-218A-4148-BD0E-7DE16C3349CA}">
            <x14:iconSet iconSet="3Symbols2" custom="1">
              <x14:cfvo type="percent">
                <xm:f>0</xm:f>
              </x14:cfvo>
              <x14:cfvo type="num">
                <xm:f>1</xm:f>
              </x14:cfvo>
              <x14:cfvo type="num">
                <xm:f>2</xm:f>
              </x14:cfvo>
              <x14:cfIcon iconSet="3Flags" iconId="0"/>
              <x14:cfIcon iconSet="3Flags" iconId="1"/>
              <x14:cfIcon iconSet="3Flags" iconId="2"/>
            </x14:iconSet>
          </x14:cfRule>
          <xm:sqref>E33</xm:sqref>
        </x14:conditionalFormatting>
        <x14:conditionalFormatting xmlns:xm="http://schemas.microsoft.com/office/excel/2006/main">
          <x14:cfRule type="iconSet" priority="215" id="{DEAA2A9B-0AE5-4732-A498-3AEC67E8BAF7}">
            <x14:iconSet iconSet="3Symbols2" custom="1">
              <x14:cfvo type="percent">
                <xm:f>0</xm:f>
              </x14:cfvo>
              <x14:cfvo type="num">
                <xm:f>1</xm:f>
              </x14:cfvo>
              <x14:cfvo type="num">
                <xm:f>2</xm:f>
              </x14:cfvo>
              <x14:cfIcon iconSet="3Flags" iconId="0"/>
              <x14:cfIcon iconSet="3Flags" iconId="1"/>
              <x14:cfIcon iconSet="3Flags" iconId="2"/>
            </x14:iconSet>
          </x14:cfRule>
          <xm:sqref>E23</xm:sqref>
        </x14:conditionalFormatting>
        <x14:conditionalFormatting xmlns:xm="http://schemas.microsoft.com/office/excel/2006/main">
          <x14:cfRule type="iconSet" priority="210" id="{A2F5321F-26BE-4B25-B5DF-356EB7F6AEA1}">
            <x14:iconSet iconSet="3Symbols2" custom="1">
              <x14:cfvo type="percent">
                <xm:f>0</xm:f>
              </x14:cfvo>
              <x14:cfvo type="num">
                <xm:f>1</xm:f>
              </x14:cfvo>
              <x14:cfvo type="num">
                <xm:f>2</xm:f>
              </x14:cfvo>
              <x14:cfIcon iconSet="3Flags" iconId="0"/>
              <x14:cfIcon iconSet="3Flags" iconId="1"/>
              <x14:cfIcon iconSet="3Flags" iconId="2"/>
            </x14:iconSet>
          </x14:cfRule>
          <xm:sqref>E43</xm:sqref>
        </x14:conditionalFormatting>
        <x14:conditionalFormatting xmlns:xm="http://schemas.microsoft.com/office/excel/2006/main">
          <x14:cfRule type="iconSet" priority="254" id="{A7BA2E44-46CE-4BDD-889A-74936E5958A0}">
            <x14:iconSet iconSet="3Symbols2" custom="1">
              <x14:cfvo type="percent">
                <xm:f>0</xm:f>
              </x14:cfvo>
              <x14:cfvo type="num">
                <xm:f>1</xm:f>
              </x14:cfvo>
              <x14:cfvo type="num">
                <xm:f>2</xm:f>
              </x14:cfvo>
              <x14:cfIcon iconSet="3Flags" iconId="0"/>
              <x14:cfIcon iconSet="3Flags" iconId="1"/>
              <x14:cfIcon iconSet="3Flags" iconId="2"/>
            </x14:iconSet>
          </x14:cfRule>
          <xm:sqref>E41:E43</xm:sqref>
        </x14:conditionalFormatting>
        <x14:conditionalFormatting xmlns:xm="http://schemas.microsoft.com/office/excel/2006/main">
          <x14:cfRule type="iconSet" priority="54" id="{09BBE741-618B-43D4-B879-58F6B05C659A}">
            <x14:iconSet iconSet="3Symbols2" custom="1">
              <x14:cfvo type="percent">
                <xm:f>0</xm:f>
              </x14:cfvo>
              <x14:cfvo type="num">
                <xm:f>1</xm:f>
              </x14:cfvo>
              <x14:cfvo type="num">
                <xm:f>2</xm:f>
              </x14:cfvo>
              <x14:cfIcon iconSet="3Flags" iconId="0"/>
              <x14:cfIcon iconSet="3Flags" iconId="1"/>
              <x14:cfIcon iconSet="3Flags" iconId="2"/>
            </x14:iconSet>
          </x14:cfRule>
          <xm:sqref>E24</xm:sqref>
        </x14:conditionalFormatting>
        <x14:conditionalFormatting xmlns:xm="http://schemas.microsoft.com/office/excel/2006/main">
          <x14:cfRule type="iconSet" priority="49" id="{C51BF372-0CE5-4FF6-8DF1-E999F5B8CEB9}">
            <x14:iconSet iconSet="3Symbols2" custom="1">
              <x14:cfvo type="percent">
                <xm:f>0</xm:f>
              </x14:cfvo>
              <x14:cfvo type="num">
                <xm:f>1</xm:f>
              </x14:cfvo>
              <x14:cfvo type="num">
                <xm:f>2</xm:f>
              </x14:cfvo>
              <x14:cfIcon iconSet="3Flags" iconId="0"/>
              <x14:cfIcon iconSet="3Flags" iconId="1"/>
              <x14:cfIcon iconSet="3Flags" iconId="2"/>
            </x14:iconSet>
          </x14:cfRule>
          <xm:sqref>E24</xm:sqref>
        </x14:conditionalFormatting>
        <x14:conditionalFormatting xmlns:xm="http://schemas.microsoft.com/office/excel/2006/main">
          <x14:cfRule type="iconSet" priority="15" id="{49B469FB-1DB1-414D-9AB7-73EA2EB733C6}">
            <x14:iconSet iconSet="3Symbols2" custom="1">
              <x14:cfvo type="percent">
                <xm:f>0</xm:f>
              </x14:cfvo>
              <x14:cfvo type="num">
                <xm:f>1</xm:f>
              </x14:cfvo>
              <x14:cfvo type="num">
                <xm:f>2</xm:f>
              </x14:cfvo>
              <x14:cfIcon iconSet="3Flags" iconId="0"/>
              <x14:cfIcon iconSet="3Flags" iconId="1"/>
              <x14:cfIcon iconSet="3Flags" iconId="2"/>
            </x14:iconSet>
          </x14:cfRule>
          <xm:sqref>E44</xm:sqref>
        </x14:conditionalFormatting>
        <x14:conditionalFormatting xmlns:xm="http://schemas.microsoft.com/office/excel/2006/main">
          <x14:cfRule type="iconSet" priority="10" id="{9D294DF9-A3D1-49AA-AF37-4EF5B0216B8C}">
            <x14:iconSet iconSet="3Symbols2" custom="1">
              <x14:cfvo type="percent">
                <xm:f>0</xm:f>
              </x14:cfvo>
              <x14:cfvo type="num">
                <xm:f>1</xm:f>
              </x14:cfvo>
              <x14:cfvo type="num">
                <xm:f>2</xm:f>
              </x14:cfvo>
              <x14:cfIcon iconSet="3Flags" iconId="0"/>
              <x14:cfIcon iconSet="3Flags" iconId="1"/>
              <x14:cfIcon iconSet="3Flags" iconId="2"/>
            </x14:iconSet>
          </x14:cfRule>
          <xm:sqref>E44</xm:sqref>
        </x14:conditionalFormatting>
        <x14:conditionalFormatting xmlns:xm="http://schemas.microsoft.com/office/excel/2006/main">
          <x14:cfRule type="iconSet" priority="6" id="{C68A64E2-660C-423D-8212-CF121A880198}">
            <x14:iconSet iconSet="3Symbols2" custom="1">
              <x14:cfvo type="percent">
                <xm:f>0</xm:f>
              </x14:cfvo>
              <x14:cfvo type="num">
                <xm:f>1</xm:f>
              </x14:cfvo>
              <x14:cfvo type="num">
                <xm:f>2</xm:f>
              </x14:cfvo>
              <x14:cfIcon iconSet="3Flags" iconId="0"/>
              <x14:cfIcon iconSet="3Flags" iconId="1"/>
              <x14:cfIcon iconSet="3Flags" iconId="2"/>
            </x14:iconSet>
          </x14:cfRule>
          <xm:sqref>E45</xm:sqref>
        </x14:conditionalFormatting>
        <x14:conditionalFormatting xmlns:xm="http://schemas.microsoft.com/office/excel/2006/main">
          <x14:cfRule type="iconSet" priority="478" id="{4D110636-FE11-4C85-A992-B62489DE85DC}">
            <x14:iconSet iconSet="3Symbols2" custom="1">
              <x14:cfvo type="percent">
                <xm:f>0</xm:f>
              </x14:cfvo>
              <x14:cfvo type="num">
                <xm:f>1</xm:f>
              </x14:cfvo>
              <x14:cfvo type="num">
                <xm:f>2</xm:f>
              </x14:cfvo>
              <x14:cfIcon iconSet="3Flags" iconId="0"/>
              <x14:cfIcon iconSet="3Flags" iconId="1"/>
              <x14:cfIcon iconSet="3Flags" iconId="2"/>
            </x14:iconSet>
          </x14:cfRule>
          <xm:sqref>E12:E13</xm:sqref>
        </x14:conditionalFormatting>
        <x14:conditionalFormatting xmlns:xm="http://schemas.microsoft.com/office/excel/2006/main">
          <x14:cfRule type="iconSet" priority="2" id="{2315B920-DE7A-4514-9F7D-240278F8CA55}">
            <x14:iconSet iconSet="3Symbols2" custom="1">
              <x14:cfvo type="percent">
                <xm:f>0</xm:f>
              </x14:cfvo>
              <x14:cfvo type="num">
                <xm:f>1</xm:f>
              </x14:cfvo>
              <x14:cfvo type="num">
                <xm:f>2</xm:f>
              </x14:cfvo>
              <x14:cfIcon iconSet="3Flags" iconId="0"/>
              <x14:cfIcon iconSet="3Flags" iconId="1"/>
              <x14:cfIcon iconSet="3Flags" iconId="2"/>
            </x14:iconSet>
          </x14:cfRule>
          <xm:sqref>E23</xm:sqref>
        </x14:conditionalFormatting>
        <x14:conditionalFormatting xmlns:xm="http://schemas.microsoft.com/office/excel/2006/main">
          <x14:cfRule type="iconSet" priority="1" id="{24D23CB6-1BE4-4C08-A741-3ACFF51A5195}">
            <x14:iconSet iconSet="3Symbols2" custom="1">
              <x14:cfvo type="percent">
                <xm:f>0</xm:f>
              </x14:cfvo>
              <x14:cfvo type="num">
                <xm:f>1</xm:f>
              </x14:cfvo>
              <x14:cfvo type="num">
                <xm:f>2</xm:f>
              </x14:cfvo>
              <x14:cfIcon iconSet="3Flags" iconId="0"/>
              <x14:cfIcon iconSet="3Flags" iconId="1"/>
              <x14:cfIcon iconSet="3Flags" iconId="2"/>
            </x14:iconSet>
          </x14:cfRule>
          <xm:sqref>E33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UD48"/>
  <sheetViews>
    <sheetView showGridLines="0" topLeftCell="A12" zoomScale="80" zoomScaleNormal="80" workbookViewId="0">
      <selection activeCell="H10" sqref="H7:H10"/>
    </sheetView>
  </sheetViews>
  <sheetFormatPr defaultColWidth="0" defaultRowHeight="30" customHeight="1" zeroHeight="1" x14ac:dyDescent="0.35"/>
  <cols>
    <col min="1" max="1" width="2.625" style="8" customWidth="1"/>
    <col min="2" max="2" width="1.125" style="8" customWidth="1"/>
    <col min="3" max="3" width="54.25" style="8" customWidth="1"/>
    <col min="4" max="4" width="35.25" style="8" customWidth="1"/>
    <col min="5" max="5" width="32.875" style="8" customWidth="1"/>
    <col min="6" max="6" width="36.75" style="8" customWidth="1"/>
    <col min="7" max="7" width="9" style="8" customWidth="1"/>
    <col min="8" max="8" width="49.375" style="8" customWidth="1"/>
    <col min="9" max="9" width="12.625" style="8" customWidth="1"/>
    <col min="10" max="10" width="14.25" style="8" customWidth="1"/>
    <col min="11" max="11" width="22.625" style="8" hidden="1" customWidth="1"/>
    <col min="12" max="12" width="31" style="8" hidden="1" customWidth="1"/>
    <col min="13" max="13" width="10.125" style="8" hidden="1" customWidth="1"/>
    <col min="14" max="14" width="10" style="8" hidden="1" customWidth="1"/>
    <col min="15" max="15" width="9.625" style="8" hidden="1" customWidth="1"/>
    <col min="16" max="16" width="1" style="8" hidden="1" customWidth="1"/>
    <col min="17" max="17" width="76.75" style="8" hidden="1" customWidth="1"/>
    <col min="18" max="18" width="22.625" style="8" hidden="1" customWidth="1"/>
    <col min="19" max="19" width="31" style="8" hidden="1" customWidth="1"/>
    <col min="20" max="20" width="9.25" style="8" hidden="1" customWidth="1"/>
    <col min="21" max="21" width="10.625" style="8" hidden="1" customWidth="1"/>
    <col min="22" max="22" width="2.625" style="8" hidden="1" customWidth="1"/>
    <col min="23" max="23" width="9.125" style="8" hidden="1" customWidth="1"/>
    <col min="24" max="24" width="48.375" style="8" hidden="1" customWidth="1"/>
    <col min="25" max="25" width="22.625" style="8" hidden="1" customWidth="1"/>
    <col min="26" max="26" width="31" style="8" hidden="1" customWidth="1"/>
    <col min="27" max="27" width="15.375" style="8" hidden="1" customWidth="1"/>
    <col min="28" max="28" width="4.125" style="8" hidden="1" customWidth="1"/>
    <col min="29" max="550" width="0" style="8" hidden="1" customWidth="1"/>
    <col min="551" max="16384" width="9.125" style="8" hidden="1"/>
  </cols>
  <sheetData>
    <row r="1" spans="1:550" ht="30" customHeight="1" x14ac:dyDescent="0.35">
      <c r="A1" s="9"/>
      <c r="B1" s="9"/>
      <c r="C1" s="282" t="s">
        <v>63</v>
      </c>
      <c r="D1" s="283"/>
      <c r="E1" s="283"/>
      <c r="F1" s="9"/>
      <c r="G1" s="9"/>
      <c r="H1" s="9"/>
      <c r="I1" s="9"/>
      <c r="J1" s="60"/>
      <c r="K1" s="9"/>
      <c r="L1" s="9"/>
      <c r="M1" s="9"/>
      <c r="N1" s="22"/>
      <c r="O1" s="9"/>
      <c r="P1" s="9"/>
      <c r="Q1" s="60"/>
      <c r="R1" s="9"/>
      <c r="S1" s="9"/>
      <c r="T1" s="9"/>
      <c r="U1" s="22"/>
      <c r="V1" s="9"/>
      <c r="W1" s="9"/>
      <c r="X1" s="60"/>
      <c r="Y1" s="9"/>
      <c r="Z1" s="9"/>
      <c r="AA1" s="9"/>
      <c r="AB1" s="22"/>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c r="JW1" s="20"/>
      <c r="JX1" s="20"/>
      <c r="JY1" s="20"/>
      <c r="JZ1" s="20"/>
      <c r="KA1" s="20"/>
      <c r="KB1" s="20"/>
      <c r="KC1" s="20"/>
      <c r="KD1" s="20"/>
      <c r="KE1" s="20"/>
      <c r="KF1" s="20"/>
      <c r="KG1" s="20"/>
      <c r="KH1" s="20"/>
      <c r="KI1" s="20"/>
      <c r="KJ1" s="20"/>
      <c r="KK1" s="20"/>
      <c r="KL1" s="20"/>
      <c r="KM1" s="20"/>
      <c r="KN1" s="20"/>
      <c r="KO1" s="20"/>
      <c r="KP1" s="20"/>
      <c r="KQ1" s="20"/>
      <c r="KR1" s="20"/>
      <c r="KS1" s="20"/>
      <c r="KT1" s="20"/>
      <c r="KU1" s="20"/>
      <c r="KV1" s="20"/>
      <c r="KW1" s="20"/>
      <c r="KX1" s="20"/>
      <c r="KY1" s="20"/>
      <c r="KZ1" s="20"/>
      <c r="LA1" s="20"/>
      <c r="LB1" s="20"/>
      <c r="LC1" s="20"/>
      <c r="LD1" s="20"/>
      <c r="LE1" s="20"/>
      <c r="LF1" s="20"/>
      <c r="LG1" s="20"/>
      <c r="LH1" s="20"/>
      <c r="LI1" s="20"/>
      <c r="LJ1" s="20"/>
      <c r="LK1" s="20"/>
      <c r="LL1" s="20"/>
      <c r="LM1" s="20"/>
      <c r="LN1" s="20"/>
      <c r="LO1" s="20"/>
      <c r="LP1" s="20"/>
      <c r="LQ1" s="20"/>
      <c r="LR1" s="20"/>
      <c r="LS1" s="20"/>
      <c r="LT1" s="20"/>
      <c r="LU1" s="20"/>
      <c r="LV1" s="20"/>
      <c r="LW1" s="20"/>
      <c r="LX1" s="20"/>
      <c r="LY1" s="20"/>
      <c r="LZ1" s="20"/>
      <c r="MA1" s="20"/>
      <c r="MB1" s="20"/>
      <c r="MC1" s="20"/>
      <c r="MD1" s="20"/>
      <c r="ME1" s="20"/>
      <c r="MF1" s="20"/>
      <c r="MG1" s="20"/>
      <c r="MH1" s="20"/>
      <c r="MI1" s="20"/>
      <c r="MJ1" s="20"/>
      <c r="MK1" s="20"/>
      <c r="ML1" s="20"/>
      <c r="MM1" s="20"/>
      <c r="MN1" s="20"/>
      <c r="MO1" s="20"/>
      <c r="MP1" s="20"/>
      <c r="MQ1" s="20"/>
      <c r="MR1" s="20"/>
      <c r="MS1" s="20"/>
      <c r="MT1" s="20"/>
      <c r="MU1" s="20"/>
      <c r="MV1" s="20"/>
      <c r="MW1" s="20"/>
      <c r="MX1" s="20"/>
      <c r="MY1" s="20"/>
      <c r="MZ1" s="20"/>
      <c r="NA1" s="20"/>
      <c r="NB1" s="20"/>
      <c r="NC1" s="20"/>
      <c r="ND1" s="20"/>
      <c r="NE1" s="20"/>
      <c r="NF1" s="20"/>
      <c r="NG1" s="20"/>
      <c r="NH1" s="20"/>
      <c r="NI1" s="20"/>
      <c r="NJ1" s="20"/>
      <c r="NK1" s="20"/>
      <c r="NL1" s="20"/>
      <c r="NM1" s="20"/>
      <c r="NN1" s="20"/>
      <c r="NO1" s="20"/>
      <c r="NP1" s="20"/>
      <c r="NQ1" s="20"/>
      <c r="NR1" s="20"/>
      <c r="NS1" s="20"/>
      <c r="NT1" s="20"/>
      <c r="NU1" s="20"/>
      <c r="NV1" s="20"/>
      <c r="NW1" s="20"/>
      <c r="NX1" s="20"/>
      <c r="NY1" s="20"/>
      <c r="NZ1" s="20"/>
      <c r="OA1" s="20"/>
      <c r="OB1" s="20"/>
      <c r="OC1" s="20"/>
      <c r="OD1" s="20"/>
      <c r="OE1" s="20"/>
      <c r="OF1" s="20"/>
      <c r="OG1" s="20"/>
      <c r="OH1" s="20"/>
      <c r="OI1" s="20"/>
      <c r="OJ1" s="20"/>
      <c r="OK1" s="20"/>
      <c r="OL1" s="20"/>
      <c r="OM1" s="20"/>
      <c r="ON1" s="20"/>
      <c r="OO1" s="20"/>
      <c r="OP1" s="20"/>
      <c r="OQ1" s="20"/>
      <c r="OR1" s="20"/>
      <c r="OS1" s="20"/>
      <c r="OT1" s="20"/>
      <c r="OU1" s="20"/>
      <c r="OV1" s="20"/>
      <c r="OW1" s="20"/>
      <c r="OX1" s="20"/>
      <c r="OY1" s="20"/>
      <c r="OZ1" s="20"/>
      <c r="PA1" s="20"/>
      <c r="PB1" s="20"/>
      <c r="PC1" s="20"/>
      <c r="PD1" s="20"/>
      <c r="PE1" s="20"/>
      <c r="PF1" s="20"/>
      <c r="PG1" s="20"/>
      <c r="PH1" s="20"/>
      <c r="PI1" s="20"/>
      <c r="PJ1" s="20"/>
      <c r="PK1" s="20"/>
      <c r="PL1" s="20"/>
      <c r="PM1" s="20"/>
      <c r="PN1" s="20"/>
      <c r="PO1" s="20"/>
      <c r="PP1" s="20"/>
      <c r="PQ1" s="20"/>
      <c r="PR1" s="20"/>
      <c r="PS1" s="20"/>
      <c r="PT1" s="20"/>
      <c r="PU1" s="20"/>
      <c r="PV1" s="20"/>
      <c r="PW1" s="20"/>
      <c r="PX1" s="20"/>
      <c r="PY1" s="20"/>
      <c r="PZ1" s="20"/>
      <c r="QA1" s="20"/>
      <c r="QB1" s="20"/>
      <c r="QC1" s="20"/>
      <c r="QD1" s="20"/>
      <c r="QE1" s="20"/>
      <c r="QF1" s="20"/>
      <c r="QG1" s="20"/>
      <c r="QH1" s="20"/>
      <c r="QI1" s="20"/>
      <c r="QJ1" s="20"/>
      <c r="QK1" s="20"/>
      <c r="QL1" s="20"/>
      <c r="QM1" s="20"/>
      <c r="QN1" s="20"/>
      <c r="QO1" s="20"/>
      <c r="QP1" s="20"/>
      <c r="QQ1" s="20"/>
      <c r="QR1" s="20"/>
      <c r="QS1" s="20"/>
      <c r="QT1" s="20"/>
      <c r="QU1" s="20"/>
      <c r="QV1" s="20"/>
      <c r="QW1" s="20"/>
      <c r="QX1" s="20"/>
      <c r="QY1" s="20"/>
      <c r="QZ1" s="20"/>
      <c r="RA1" s="20"/>
      <c r="RB1" s="20"/>
      <c r="RC1" s="20"/>
      <c r="RD1" s="20"/>
      <c r="RE1" s="20"/>
      <c r="RF1" s="20"/>
      <c r="RG1" s="20"/>
      <c r="RH1" s="20"/>
      <c r="RI1" s="20"/>
      <c r="RJ1" s="20"/>
      <c r="RK1" s="20"/>
      <c r="RL1" s="20"/>
      <c r="RM1" s="20"/>
      <c r="RN1" s="20"/>
      <c r="RO1" s="20"/>
      <c r="RP1" s="20"/>
      <c r="RQ1" s="20"/>
      <c r="RR1" s="20"/>
      <c r="RS1" s="20"/>
      <c r="RT1" s="20"/>
      <c r="RU1" s="20"/>
      <c r="RV1" s="20"/>
      <c r="RW1" s="20"/>
      <c r="RX1" s="20"/>
      <c r="RY1" s="20"/>
      <c r="RZ1" s="20"/>
      <c r="SA1" s="20"/>
      <c r="SB1" s="20"/>
      <c r="SC1" s="20"/>
      <c r="SD1" s="20"/>
      <c r="SE1" s="20"/>
      <c r="SF1" s="20"/>
      <c r="SG1" s="20"/>
      <c r="SH1" s="20"/>
      <c r="SI1" s="20"/>
      <c r="SJ1" s="20"/>
      <c r="SK1" s="20"/>
      <c r="SL1" s="20"/>
      <c r="SM1" s="20"/>
      <c r="SN1" s="20"/>
      <c r="SO1" s="20"/>
      <c r="SP1" s="20"/>
      <c r="SQ1" s="20"/>
      <c r="SR1" s="20"/>
      <c r="SS1" s="20"/>
      <c r="ST1" s="20"/>
      <c r="SU1" s="20"/>
      <c r="SV1" s="20"/>
      <c r="SW1" s="20"/>
      <c r="SX1" s="20"/>
      <c r="SY1" s="20"/>
      <c r="SZ1" s="20"/>
      <c r="TA1" s="20"/>
      <c r="TB1" s="20"/>
      <c r="TC1" s="20"/>
      <c r="TD1" s="20"/>
      <c r="TE1" s="20"/>
      <c r="TF1" s="20"/>
      <c r="TG1" s="20"/>
      <c r="TH1" s="20"/>
      <c r="TI1" s="20"/>
      <c r="TJ1" s="20"/>
      <c r="TK1" s="20"/>
      <c r="TL1" s="20"/>
      <c r="TM1" s="20"/>
      <c r="TN1" s="20"/>
      <c r="TO1" s="20"/>
      <c r="TP1" s="20"/>
      <c r="TQ1" s="20"/>
      <c r="TR1" s="20"/>
      <c r="TS1" s="20"/>
      <c r="TT1" s="20"/>
      <c r="TU1" s="20"/>
      <c r="TV1" s="20"/>
      <c r="TW1" s="20"/>
      <c r="TX1" s="20"/>
      <c r="TY1" s="20"/>
      <c r="TZ1" s="20"/>
      <c r="UA1" s="20"/>
      <c r="UB1" s="20"/>
      <c r="UC1" s="20"/>
      <c r="UD1" s="20"/>
    </row>
    <row r="2" spans="1:550" s="29" customFormat="1" ht="35.65" customHeight="1" x14ac:dyDescent="0.35">
      <c r="A2" s="53"/>
      <c r="B2" s="284" t="s">
        <v>120</v>
      </c>
      <c r="C2" s="284"/>
      <c r="D2" s="284"/>
      <c r="E2" s="284"/>
      <c r="F2" s="53"/>
      <c r="G2" s="53"/>
      <c r="H2" s="53"/>
      <c r="I2" s="252"/>
      <c r="J2" s="252"/>
      <c r="K2" s="252"/>
      <c r="L2" s="252"/>
      <c r="M2" s="53"/>
      <c r="N2" s="53"/>
      <c r="O2" s="53"/>
      <c r="P2" s="252"/>
      <c r="Q2" s="252"/>
      <c r="R2" s="252"/>
      <c r="S2" s="252"/>
      <c r="T2" s="53"/>
      <c r="U2" s="53"/>
      <c r="V2" s="53"/>
      <c r="W2" s="252"/>
      <c r="X2" s="252"/>
      <c r="Y2" s="252"/>
      <c r="Z2" s="252"/>
      <c r="AA2" s="53"/>
      <c r="AB2" s="53"/>
    </row>
    <row r="3" spans="1:550" s="128" customFormat="1" ht="57" customHeight="1" x14ac:dyDescent="0.35">
      <c r="A3" s="126"/>
      <c r="B3" s="295" t="s">
        <v>117</v>
      </c>
      <c r="C3" s="295"/>
      <c r="D3" s="295"/>
      <c r="E3" s="295"/>
      <c r="F3" s="127"/>
      <c r="G3" s="33"/>
      <c r="H3" s="126"/>
      <c r="I3" s="253"/>
      <c r="J3" s="253"/>
      <c r="K3" s="253"/>
      <c r="L3" s="253"/>
      <c r="M3" s="127"/>
      <c r="N3" s="127"/>
      <c r="O3" s="126"/>
      <c r="P3" s="254"/>
      <c r="Q3" s="254"/>
      <c r="R3" s="254"/>
      <c r="S3" s="254"/>
      <c r="T3" s="33"/>
      <c r="U3" s="33"/>
      <c r="V3" s="187"/>
      <c r="W3" s="254"/>
      <c r="X3" s="254"/>
      <c r="Y3" s="254"/>
      <c r="Z3" s="254"/>
      <c r="AA3" s="33"/>
      <c r="AB3" s="33"/>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row>
    <row r="4" spans="1:550" ht="44.1" customHeight="1" x14ac:dyDescent="0.35">
      <c r="A4" s="9"/>
      <c r="B4" s="17"/>
      <c r="C4" s="145" t="s">
        <v>128</v>
      </c>
      <c r="D4" s="14"/>
      <c r="E4" s="10"/>
      <c r="F4" s="9"/>
      <c r="G4" s="9"/>
      <c r="H4" s="9"/>
      <c r="I4" s="17"/>
      <c r="J4" s="17"/>
      <c r="K4" s="14"/>
      <c r="L4" s="10"/>
      <c r="M4" s="9"/>
      <c r="N4" s="9"/>
      <c r="O4" s="9"/>
      <c r="P4" s="17"/>
      <c r="Q4" s="17"/>
      <c r="R4" s="14"/>
      <c r="S4" s="10"/>
      <c r="T4" s="9"/>
      <c r="U4" s="9"/>
      <c r="V4" s="9"/>
      <c r="W4" s="17"/>
      <c r="X4" s="17"/>
      <c r="Y4" s="14"/>
      <c r="Z4" s="10"/>
      <c r="AA4" s="9"/>
      <c r="AB4" s="9"/>
    </row>
    <row r="5" spans="1:550" ht="7.5" customHeight="1" x14ac:dyDescent="0.35">
      <c r="A5" s="9"/>
      <c r="B5" s="17"/>
      <c r="C5" s="17"/>
      <c r="D5" s="14"/>
      <c r="E5" s="10"/>
      <c r="F5" s="9"/>
      <c r="G5" s="9"/>
      <c r="H5" s="9"/>
      <c r="I5" s="17"/>
      <c r="J5" s="17"/>
      <c r="K5" s="14"/>
      <c r="L5" s="10"/>
      <c r="M5" s="9"/>
      <c r="N5" s="9"/>
      <c r="O5" s="9"/>
      <c r="P5" s="17"/>
      <c r="Q5" s="17"/>
      <c r="R5" s="14"/>
      <c r="S5" s="10"/>
      <c r="T5" s="9"/>
      <c r="U5" s="9"/>
      <c r="V5" s="9"/>
      <c r="W5" s="17"/>
      <c r="X5" s="17"/>
      <c r="Y5" s="14"/>
      <c r="Z5" s="10"/>
      <c r="AA5" s="9"/>
      <c r="AB5" s="9"/>
    </row>
    <row r="6" spans="1:550" s="63" customFormat="1" ht="42.6" customHeight="1" x14ac:dyDescent="0.35">
      <c r="B6" s="294" t="s">
        <v>123</v>
      </c>
      <c r="C6" s="294"/>
      <c r="D6" s="120" t="s">
        <v>124</v>
      </c>
      <c r="E6" s="121"/>
      <c r="F6" s="122"/>
      <c r="H6" s="173" t="s">
        <v>143</v>
      </c>
      <c r="O6" s="62"/>
      <c r="V6" s="62"/>
    </row>
    <row r="7" spans="1:550" ht="48.75" customHeight="1" x14ac:dyDescent="0.35">
      <c r="A7" s="9"/>
      <c r="B7" s="285" t="s">
        <v>66</v>
      </c>
      <c r="C7" s="285"/>
      <c r="D7" s="281" t="s">
        <v>11</v>
      </c>
      <c r="E7" s="281"/>
      <c r="F7" s="281"/>
      <c r="G7" s="9"/>
      <c r="H7" s="275"/>
      <c r="N7" s="9"/>
      <c r="O7" s="9"/>
      <c r="U7" s="9"/>
      <c r="V7" s="9"/>
      <c r="AB7" s="9"/>
    </row>
    <row r="8" spans="1:550" ht="82.5" customHeight="1" x14ac:dyDescent="0.35">
      <c r="A8" s="9"/>
      <c r="B8" s="286" t="s">
        <v>74</v>
      </c>
      <c r="C8" s="286"/>
      <c r="D8" s="280" t="s">
        <v>146</v>
      </c>
      <c r="E8" s="280"/>
      <c r="F8" s="280"/>
      <c r="G8" s="9"/>
      <c r="H8" s="276"/>
      <c r="N8" s="9"/>
      <c r="O8" s="9"/>
      <c r="U8" s="9"/>
      <c r="V8" s="9"/>
      <c r="AB8" s="9"/>
    </row>
    <row r="9" spans="1:550" ht="69" customHeight="1" x14ac:dyDescent="0.35">
      <c r="A9" s="9"/>
      <c r="B9" s="286"/>
      <c r="C9" s="286"/>
      <c r="D9" s="231">
        <v>0</v>
      </c>
      <c r="E9" s="279" t="str">
        <f>REPT(CHAR(61),D9)</f>
        <v/>
      </c>
      <c r="F9" s="279"/>
      <c r="G9" s="9"/>
      <c r="H9" s="277"/>
      <c r="N9" s="9"/>
      <c r="O9" s="9"/>
      <c r="U9" s="9"/>
      <c r="V9" s="9"/>
      <c r="AB9" s="9"/>
    </row>
    <row r="10" spans="1:550" ht="42" customHeight="1" thickBot="1" x14ac:dyDescent="0.4">
      <c r="A10" s="9"/>
      <c r="B10" s="119"/>
      <c r="C10" s="110"/>
      <c r="D10" s="148"/>
      <c r="E10" s="139"/>
      <c r="F10" s="139"/>
      <c r="G10" s="9"/>
      <c r="H10" s="9"/>
      <c r="N10" s="9"/>
      <c r="O10" s="9"/>
      <c r="U10" s="9"/>
      <c r="V10" s="9"/>
      <c r="AB10" s="9"/>
    </row>
    <row r="11" spans="1:550" ht="66.75" customHeight="1" thickBot="1" x14ac:dyDescent="0.4">
      <c r="A11" s="54"/>
      <c r="B11" s="147" t="s">
        <v>10</v>
      </c>
      <c r="C11" s="153" t="s">
        <v>121</v>
      </c>
      <c r="D11" s="150" t="s">
        <v>138</v>
      </c>
      <c r="E11" s="150" t="s">
        <v>16</v>
      </c>
      <c r="F11" s="150" t="s">
        <v>144</v>
      </c>
      <c r="H11" s="173" t="s">
        <v>143</v>
      </c>
      <c r="N11" s="9"/>
      <c r="O11" s="54"/>
      <c r="U11" s="9"/>
      <c r="V11" s="54"/>
      <c r="AB11" s="9"/>
    </row>
    <row r="12" spans="1:550" ht="40.15" customHeight="1" thickBot="1" x14ac:dyDescent="0.4">
      <c r="A12" s="9"/>
      <c r="B12" s="135">
        <f>Tasks341838[Status]</f>
        <v>0</v>
      </c>
      <c r="C12" s="6" t="s">
        <v>91</v>
      </c>
      <c r="D12" s="235" t="s">
        <v>0</v>
      </c>
      <c r="E12" s="251">
        <f>IF(Tasks341838[[#This Row],[Have processes been put in place to undertake task?]]="Yes",2,IF(Tasks341838[[#This Row],[Have processes been put in place to undertake task?]]="No",0,IF(Tasks341838[[#This Row],[Have processes been put in place to undertake task?]]="Partly",1)))</f>
        <v>0</v>
      </c>
      <c r="F12" s="234" t="s">
        <v>158</v>
      </c>
      <c r="H12" s="237"/>
      <c r="N12" s="9"/>
      <c r="O12" s="9"/>
      <c r="U12" s="9"/>
      <c r="V12" s="9"/>
      <c r="AB12" s="9"/>
    </row>
    <row r="13" spans="1:550" ht="40.15" customHeight="1" thickBot="1" x14ac:dyDescent="0.4">
      <c r="A13" s="9"/>
      <c r="B13" s="135">
        <f>Tasks341838[Status]</f>
        <v>0</v>
      </c>
      <c r="C13" s="6" t="s">
        <v>2</v>
      </c>
      <c r="D13" s="235" t="s">
        <v>0</v>
      </c>
      <c r="E13" s="251">
        <f>IF(Tasks341838[[#This Row],[Have processes been put in place to undertake task?]]="Yes",2,IF(Tasks341838[[#This Row],[Have processes been put in place to undertake task?]]="No",0,IF(Tasks341838[[#This Row],[Have processes been put in place to undertake task?]]="Partly",1)))</f>
        <v>0</v>
      </c>
      <c r="F13" s="234" t="s">
        <v>158</v>
      </c>
      <c r="H13" s="237"/>
      <c r="N13" s="9"/>
      <c r="O13" s="9"/>
      <c r="U13" s="9"/>
      <c r="V13" s="9"/>
      <c r="AB13" s="9"/>
    </row>
    <row r="14" spans="1:550" ht="47.25" customHeight="1" x14ac:dyDescent="0.35">
      <c r="A14" s="9"/>
      <c r="B14" s="9"/>
      <c r="C14" s="9"/>
      <c r="D14" s="9"/>
      <c r="E14" s="9"/>
      <c r="F14" s="9"/>
      <c r="G14" s="9"/>
      <c r="I14" s="9"/>
      <c r="J14" s="9"/>
      <c r="K14" s="9"/>
      <c r="L14" s="9"/>
      <c r="M14" s="9"/>
      <c r="N14" s="9"/>
      <c r="O14" s="9"/>
      <c r="P14" s="9"/>
      <c r="Q14" s="9"/>
      <c r="R14" s="9"/>
      <c r="S14" s="9"/>
      <c r="T14" s="9"/>
      <c r="U14" s="9"/>
      <c r="V14" s="9"/>
      <c r="W14" s="9"/>
      <c r="X14" s="9"/>
      <c r="Y14" s="9"/>
      <c r="Z14" s="9"/>
      <c r="AA14" s="9"/>
      <c r="AB14" s="9"/>
    </row>
    <row r="15" spans="1:550" ht="47.25" customHeight="1" x14ac:dyDescent="0.35">
      <c r="B15" s="294" t="s">
        <v>123</v>
      </c>
      <c r="C15" s="294"/>
      <c r="D15" s="123" t="s">
        <v>125</v>
      </c>
      <c r="E15" s="124"/>
      <c r="F15" s="122"/>
      <c r="H15" s="173" t="s">
        <v>143</v>
      </c>
    </row>
    <row r="16" spans="1:550" ht="63" customHeight="1" x14ac:dyDescent="0.35">
      <c r="B16" s="285" t="s">
        <v>66</v>
      </c>
      <c r="C16" s="285"/>
      <c r="D16" s="281" t="s">
        <v>11</v>
      </c>
      <c r="E16" s="281"/>
      <c r="F16" s="281"/>
      <c r="H16" s="275"/>
    </row>
    <row r="17" spans="2:8" ht="87.75" customHeight="1" x14ac:dyDescent="0.35">
      <c r="B17" s="286" t="s">
        <v>75</v>
      </c>
      <c r="C17" s="286"/>
      <c r="D17" s="280" t="s">
        <v>146</v>
      </c>
      <c r="E17" s="280"/>
      <c r="F17" s="280"/>
      <c r="H17" s="276"/>
    </row>
    <row r="18" spans="2:8" ht="63" customHeight="1" thickBot="1" x14ac:dyDescent="0.4">
      <c r="B18" s="286"/>
      <c r="C18" s="286"/>
      <c r="D18" s="236">
        <v>0</v>
      </c>
      <c r="E18" s="296" t="str">
        <f>REPT(CHAR(61),D18)</f>
        <v/>
      </c>
      <c r="F18" s="296"/>
      <c r="H18" s="277"/>
    </row>
    <row r="19" spans="2:8" ht="40.5" customHeight="1" thickBot="1" x14ac:dyDescent="0.4">
      <c r="B19" s="119"/>
      <c r="C19" s="110"/>
      <c r="D19" s="148"/>
      <c r="E19" s="139"/>
      <c r="F19" s="139"/>
    </row>
    <row r="20" spans="2:8" ht="59.25" customHeight="1" thickBot="1" x14ac:dyDescent="0.4">
      <c r="B20" s="147" t="s">
        <v>10</v>
      </c>
      <c r="C20" s="153" t="s">
        <v>121</v>
      </c>
      <c r="D20" s="150" t="s">
        <v>138</v>
      </c>
      <c r="E20" s="150" t="s">
        <v>16</v>
      </c>
      <c r="F20" s="150" t="s">
        <v>144</v>
      </c>
      <c r="H20" s="173" t="s">
        <v>143</v>
      </c>
    </row>
    <row r="21" spans="2:8" ht="40.5" customHeight="1" thickBot="1" x14ac:dyDescent="0.4">
      <c r="B21" s="13">
        <f>Tasks34151939[Status]</f>
        <v>0</v>
      </c>
      <c r="C21" s="6" t="s">
        <v>30</v>
      </c>
      <c r="D21" s="235" t="s">
        <v>0</v>
      </c>
      <c r="E21" s="251">
        <f>IF(Tasks34151939[[#This Row],[Have processes been put in place to undertake task?]]="Yes",2,IF(Tasks34151939[[#This Row],[Have processes been put in place to undertake task?]]="No",0,IF(Tasks34151939[[#This Row],[Have processes been put in place to undertake task?]]="Partly",1)))</f>
        <v>0</v>
      </c>
      <c r="F21" s="234" t="s">
        <v>0</v>
      </c>
      <c r="H21" s="237"/>
    </row>
    <row r="22" spans="2:8" ht="51.75" customHeight="1" thickBot="1" x14ac:dyDescent="0.4">
      <c r="B22" s="13">
        <f>Tasks34151939[Status]</f>
        <v>0</v>
      </c>
      <c r="C22" s="6" t="s">
        <v>92</v>
      </c>
      <c r="D22" s="235" t="s">
        <v>0</v>
      </c>
      <c r="E22" s="251">
        <f>IF(Tasks34151939[[#This Row],[Have processes been put in place to undertake task?]]="Yes",2,IF(Tasks34151939[[#This Row],[Have processes been put in place to undertake task?]]="No",0,IF(Tasks34151939[[#This Row],[Have processes been put in place to undertake task?]]="Partly",1)))</f>
        <v>0</v>
      </c>
      <c r="F22" s="234" t="s">
        <v>0</v>
      </c>
      <c r="H22" s="237"/>
    </row>
    <row r="23" spans="2:8" ht="45" customHeight="1" thickBot="1" x14ac:dyDescent="0.4">
      <c r="B23" s="13">
        <f>Tasks34151939[Status]</f>
        <v>0</v>
      </c>
      <c r="C23" s="6" t="s">
        <v>31</v>
      </c>
      <c r="D23" s="235" t="s">
        <v>0</v>
      </c>
      <c r="E23" s="251">
        <f>IF(Tasks34151939[[#This Row],[Have processes been put in place to undertake task?]]="Yes",2,IF(Tasks34151939[[#This Row],[Have processes been put in place to undertake task?]]="No",0,IF(Tasks34151939[[#This Row],[Have processes been put in place to undertake task?]]="Partly",1)))</f>
        <v>0</v>
      </c>
      <c r="F23" s="234" t="s">
        <v>0</v>
      </c>
      <c r="H23" s="237"/>
    </row>
    <row r="24" spans="2:8" ht="75" customHeight="1" x14ac:dyDescent="0.35">
      <c r="B24" s="9"/>
      <c r="D24" s="9"/>
      <c r="E24" s="9" t="s">
        <v>22</v>
      </c>
      <c r="F24" s="9"/>
    </row>
    <row r="25" spans="2:8" ht="42" customHeight="1" x14ac:dyDescent="0.35">
      <c r="B25" s="278" t="s">
        <v>123</v>
      </c>
      <c r="C25" s="278"/>
      <c r="D25" s="289" t="s">
        <v>126</v>
      </c>
      <c r="E25" s="289"/>
      <c r="F25" s="289"/>
      <c r="G25" s="169"/>
      <c r="H25" s="154" t="s">
        <v>143</v>
      </c>
    </row>
    <row r="26" spans="2:8" ht="57.75" customHeight="1" x14ac:dyDescent="0.35">
      <c r="B26" s="285" t="s">
        <v>66</v>
      </c>
      <c r="C26" s="285"/>
      <c r="D26" s="281" t="s">
        <v>11</v>
      </c>
      <c r="E26" s="281"/>
      <c r="F26" s="281"/>
      <c r="H26" s="275"/>
    </row>
    <row r="27" spans="2:8" ht="88.5" customHeight="1" x14ac:dyDescent="0.35">
      <c r="B27" s="286" t="s">
        <v>76</v>
      </c>
      <c r="C27" s="286"/>
      <c r="D27" s="280" t="s">
        <v>146</v>
      </c>
      <c r="E27" s="280"/>
      <c r="F27" s="280"/>
      <c r="H27" s="276"/>
    </row>
    <row r="28" spans="2:8" ht="57.75" customHeight="1" x14ac:dyDescent="0.35">
      <c r="B28" s="286"/>
      <c r="C28" s="286"/>
      <c r="D28" s="231">
        <v>0</v>
      </c>
      <c r="E28" s="279" t="str">
        <f>REPT(CHAR(61),D28)</f>
        <v/>
      </c>
      <c r="F28" s="279"/>
      <c r="H28" s="277"/>
    </row>
    <row r="29" spans="2:8" ht="31.5" customHeight="1" thickBot="1" x14ac:dyDescent="0.4">
      <c r="B29" s="119"/>
      <c r="C29" s="110"/>
      <c r="D29" s="151"/>
      <c r="E29" s="139"/>
      <c r="F29" s="139"/>
    </row>
    <row r="30" spans="2:8" ht="70.5" customHeight="1" thickBot="1" x14ac:dyDescent="0.4">
      <c r="B30" s="147" t="s">
        <v>10</v>
      </c>
      <c r="C30" s="153" t="s">
        <v>121</v>
      </c>
      <c r="D30" s="150" t="s">
        <v>138</v>
      </c>
      <c r="E30" s="150" t="s">
        <v>16</v>
      </c>
      <c r="F30" s="150" t="s">
        <v>144</v>
      </c>
      <c r="H30" s="154" t="s">
        <v>143</v>
      </c>
    </row>
    <row r="31" spans="2:8" ht="60.75" customHeight="1" thickBot="1" x14ac:dyDescent="0.4">
      <c r="B31" s="13">
        <f>Tasks3415162040[Status]</f>
        <v>0</v>
      </c>
      <c r="C31" s="6" t="s">
        <v>93</v>
      </c>
      <c r="D31" s="235" t="s">
        <v>0</v>
      </c>
      <c r="E31" s="251">
        <f>IF(Tasks3415162040[[#This Row],[Have processes been put in place to undertake task?]]="Yes",2,IF(Tasks3415162040[[#This Row],[Have processes been put in place to undertake task?]]="No",0,IF(Tasks3415162040[[#This Row],[Have processes been put in place to undertake task?]]="Partly",1)))</f>
        <v>0</v>
      </c>
      <c r="F31" s="234" t="s">
        <v>0</v>
      </c>
      <c r="H31" s="237"/>
    </row>
    <row r="32" spans="2:8" ht="42" customHeight="1" thickBot="1" x14ac:dyDescent="0.4">
      <c r="B32" s="13">
        <f>Tasks3415162040[Status]</f>
        <v>0</v>
      </c>
      <c r="C32" s="6" t="s">
        <v>61</v>
      </c>
      <c r="D32" s="235" t="s">
        <v>0</v>
      </c>
      <c r="E32" s="251">
        <f>IF(Tasks3415162040[[#This Row],[Have processes been put in place to undertake task?]]="Yes",2,IF(Tasks3415162040[[#This Row],[Have processes been put in place to undertake task?]]="No",0,IF(Tasks3415162040[[#This Row],[Have processes been put in place to undertake task?]]="Partly",1)))</f>
        <v>0</v>
      </c>
      <c r="F32" s="234" t="s">
        <v>0</v>
      </c>
      <c r="H32" s="237"/>
    </row>
    <row r="33" spans="2:8" ht="48.75" customHeight="1" thickBot="1" x14ac:dyDescent="0.4">
      <c r="B33" s="13">
        <f>Tasks3415162040[Status]</f>
        <v>0</v>
      </c>
      <c r="C33" s="6" t="s">
        <v>32</v>
      </c>
      <c r="D33" s="235" t="s">
        <v>0</v>
      </c>
      <c r="E33" s="251">
        <f>IF(Tasks3415162040[[#This Row],[Have processes been put in place to undertake task?]]="Yes",2,IF(Tasks3415162040[[#This Row],[Have processes been put in place to undertake task?]]="No",0,IF(Tasks3415162040[[#This Row],[Have processes been put in place to undertake task?]]="Partly",1)))</f>
        <v>0</v>
      </c>
      <c r="F33" s="234" t="s">
        <v>0</v>
      </c>
      <c r="H33" s="237"/>
    </row>
    <row r="34" spans="2:8" ht="48.75" customHeight="1" thickBot="1" x14ac:dyDescent="0.4">
      <c r="B34" s="13">
        <f>Tasks3415162040[Status]</f>
        <v>0</v>
      </c>
      <c r="C34" s="6" t="s">
        <v>33</v>
      </c>
      <c r="D34" s="235" t="s">
        <v>0</v>
      </c>
      <c r="E34" s="251">
        <f>IF(Tasks3415162040[[#This Row],[Have processes been put in place to undertake task?]]="Yes",2,IF(Tasks3415162040[[#This Row],[Have processes been put in place to undertake task?]]="No",0,IF(Tasks3415162040[[#This Row],[Have processes been put in place to undertake task?]]="Partly",1)))</f>
        <v>0</v>
      </c>
      <c r="F34" s="234" t="s">
        <v>0</v>
      </c>
      <c r="H34" s="237"/>
    </row>
    <row r="35" spans="2:8" ht="44.25" customHeight="1" x14ac:dyDescent="0.35"/>
    <row r="36" spans="2:8" ht="42" customHeight="1" x14ac:dyDescent="0.35">
      <c r="B36" s="278" t="s">
        <v>123</v>
      </c>
      <c r="C36" s="278"/>
      <c r="D36" s="289" t="s">
        <v>127</v>
      </c>
      <c r="E36" s="289"/>
      <c r="F36" s="289"/>
      <c r="H36" s="154" t="s">
        <v>143</v>
      </c>
    </row>
    <row r="37" spans="2:8" ht="67.5" customHeight="1" x14ac:dyDescent="0.35">
      <c r="B37" s="285" t="s">
        <v>66</v>
      </c>
      <c r="C37" s="285"/>
      <c r="D37" s="281" t="s">
        <v>11</v>
      </c>
      <c r="E37" s="281"/>
      <c r="F37" s="281"/>
      <c r="H37" s="275"/>
    </row>
    <row r="38" spans="2:8" ht="87" customHeight="1" x14ac:dyDescent="0.35">
      <c r="B38" s="286" t="s">
        <v>77</v>
      </c>
      <c r="C38" s="286"/>
      <c r="D38" s="280" t="s">
        <v>146</v>
      </c>
      <c r="E38" s="280"/>
      <c r="F38" s="280"/>
      <c r="H38" s="276"/>
    </row>
    <row r="39" spans="2:8" ht="67.5" customHeight="1" x14ac:dyDescent="0.35">
      <c r="B39" s="286"/>
      <c r="C39" s="286"/>
      <c r="D39" s="231">
        <v>0</v>
      </c>
      <c r="E39" s="279" t="str">
        <f>REPT(CHAR(61),D39)</f>
        <v/>
      </c>
      <c r="F39" s="279"/>
      <c r="H39" s="277"/>
    </row>
    <row r="40" spans="2:8" ht="30" customHeight="1" thickBot="1" x14ac:dyDescent="0.4">
      <c r="B40" s="119"/>
      <c r="C40" s="110"/>
      <c r="D40" s="151"/>
      <c r="E40" s="152"/>
      <c r="F40" s="9"/>
    </row>
    <row r="41" spans="2:8" ht="66" customHeight="1" thickBot="1" x14ac:dyDescent="0.4">
      <c r="B41" s="147" t="s">
        <v>10</v>
      </c>
      <c r="C41" s="153" t="s">
        <v>121</v>
      </c>
      <c r="D41" s="150" t="s">
        <v>138</v>
      </c>
      <c r="E41" s="150" t="s">
        <v>16</v>
      </c>
      <c r="F41" s="150" t="s">
        <v>144</v>
      </c>
      <c r="H41" s="173" t="s">
        <v>143</v>
      </c>
    </row>
    <row r="42" spans="2:8" ht="40.5" customHeight="1" thickBot="1" x14ac:dyDescent="0.4">
      <c r="B42" s="13">
        <f>Tasks3415172141[Status]</f>
        <v>0</v>
      </c>
      <c r="C42" s="6" t="s">
        <v>34</v>
      </c>
      <c r="D42" s="235" t="s">
        <v>0</v>
      </c>
      <c r="E42" s="251">
        <f>IF(Tasks3415172141[[#This Row],[Have processes been put in place to undertake task?]]="Yes",2,IF(Tasks3415172141[[#This Row],[Have processes been put in place to undertake task?]]="No",0,IF(Tasks3415172141[[#This Row],[Have processes been put in place to undertake task?]]="Partly",1)))</f>
        <v>0</v>
      </c>
      <c r="F42" s="234" t="s">
        <v>0</v>
      </c>
      <c r="H42" s="237"/>
    </row>
    <row r="43" spans="2:8" ht="40.5" customHeight="1" thickBot="1" x14ac:dyDescent="0.4">
      <c r="B43" s="13">
        <f>Tasks3415172141[Status]</f>
        <v>0</v>
      </c>
      <c r="C43" s="6" t="s">
        <v>94</v>
      </c>
      <c r="D43" s="235" t="s">
        <v>0</v>
      </c>
      <c r="E43" s="251">
        <f>IF(Tasks3415172141[[#This Row],[Have processes been put in place to undertake task?]]="Yes",2,IF(Tasks3415172141[[#This Row],[Have processes been put in place to undertake task?]]="No",0,IF(Tasks3415172141[[#This Row],[Have processes been put in place to undertake task?]]="Partly",1)))</f>
        <v>0</v>
      </c>
      <c r="F43" s="234" t="s">
        <v>0</v>
      </c>
      <c r="H43" s="237"/>
    </row>
    <row r="44" spans="2:8" ht="40.5" customHeight="1" thickBot="1" x14ac:dyDescent="0.4">
      <c r="B44" s="13">
        <f>Tasks3415172141[Status]</f>
        <v>0</v>
      </c>
      <c r="C44" s="6" t="s">
        <v>95</v>
      </c>
      <c r="D44" s="235" t="s">
        <v>0</v>
      </c>
      <c r="E44" s="251">
        <f>IF(Tasks3415172141[[#This Row],[Have processes been put in place to undertake task?]]="Yes",2,IF(Tasks3415172141[[#This Row],[Have processes been put in place to undertake task?]]="No",0,IF(Tasks3415172141[[#This Row],[Have processes been put in place to undertake task?]]="Partly",1)))</f>
        <v>0</v>
      </c>
      <c r="F44" s="234" t="s">
        <v>0</v>
      </c>
      <c r="H44" s="237"/>
    </row>
    <row r="45" spans="2:8" ht="30" customHeight="1" x14ac:dyDescent="0.35">
      <c r="B45" s="9"/>
      <c r="D45" s="9"/>
      <c r="E45" s="9" t="s">
        <v>22</v>
      </c>
      <c r="F45" s="9"/>
    </row>
    <row r="46" spans="2:8" ht="30" customHeight="1" x14ac:dyDescent="0.35">
      <c r="B46" s="9"/>
      <c r="C46" s="9"/>
      <c r="D46" s="9"/>
      <c r="E46" s="9"/>
      <c r="F46" s="9"/>
    </row>
    <row r="47" spans="2:8" ht="30" customHeight="1" x14ac:dyDescent="0.35">
      <c r="B47" s="9"/>
      <c r="C47" s="9"/>
      <c r="D47" s="9"/>
      <c r="E47" s="9"/>
      <c r="F47" s="9"/>
    </row>
    <row r="48" spans="2:8" ht="30" customHeight="1" x14ac:dyDescent="0.35"/>
  </sheetData>
  <sheetProtection algorithmName="SHA-512" hashValue="UbiwjEdrE1YJN9VAV3Vx00NtOlNDMTNNa/YqJCWTdHj6yEiRSkPPB3kjHfWffeAXx0MJl3C/z7yq0A6Oxkaf8Q==" saltValue="kj2vgsYwK2C5a7+4U/soDQ==" spinCount="100000" sheet="1" objects="1" scenarios="1"/>
  <mergeCells count="33">
    <mergeCell ref="B37:C37"/>
    <mergeCell ref="D7:F7"/>
    <mergeCell ref="D8:F8"/>
    <mergeCell ref="E9:F9"/>
    <mergeCell ref="D17:F17"/>
    <mergeCell ref="B36:C36"/>
    <mergeCell ref="D36:F36"/>
    <mergeCell ref="D26:F26"/>
    <mergeCell ref="E28:F28"/>
    <mergeCell ref="D25:F25"/>
    <mergeCell ref="H7:H9"/>
    <mergeCell ref="D37:F37"/>
    <mergeCell ref="H37:H39"/>
    <mergeCell ref="H26:H28"/>
    <mergeCell ref="H16:H18"/>
    <mergeCell ref="D16:F16"/>
    <mergeCell ref="E18:F18"/>
    <mergeCell ref="C1:E1"/>
    <mergeCell ref="B38:C39"/>
    <mergeCell ref="B2:E2"/>
    <mergeCell ref="B17:C18"/>
    <mergeCell ref="B26:C26"/>
    <mergeCell ref="B27:C28"/>
    <mergeCell ref="B3:E3"/>
    <mergeCell ref="B7:C7"/>
    <mergeCell ref="B8:C9"/>
    <mergeCell ref="D38:F38"/>
    <mergeCell ref="E39:F39"/>
    <mergeCell ref="D27:F27"/>
    <mergeCell ref="B6:C6"/>
    <mergeCell ref="B16:C16"/>
    <mergeCell ref="B15:C15"/>
    <mergeCell ref="B25:C25"/>
  </mergeCells>
  <conditionalFormatting sqref="B42:B44 B12:B13 B21:B23 B31:B34">
    <cfRule type="colorScale" priority="401">
      <colorScale>
        <cfvo type="num" val="0"/>
        <cfvo type="num" val="1"/>
        <cfvo type="num" val="2"/>
        <color rgb="FFF8696B"/>
        <color rgb="FFFFC000"/>
        <color rgb="FF63BE7B"/>
      </colorScale>
    </cfRule>
  </conditionalFormatting>
  <conditionalFormatting sqref="E12:F13 E21:F23 E31:F34 E42:F44">
    <cfRule type="expression" dxfId="228" priority="402">
      <formula>E12=2</formula>
    </cfRule>
    <cfRule type="expression" dxfId="227" priority="403">
      <formula>E12=1</formula>
    </cfRule>
    <cfRule type="expression" dxfId="226" priority="404">
      <formula>E12=0</formula>
    </cfRule>
  </conditionalFormatting>
  <dataValidations count="14">
    <dataValidation type="list" allowBlank="1" showInputMessage="1" showErrorMessage="1" sqref="D42:D44 D31:D34 D21:D23 D12:D13">
      <formula1>"No, Partly, Yes"</formula1>
    </dataValidation>
    <dataValidation allowBlank="1" showInputMessage="1" showErrorMessage="1" prompt="Climate adaptation is long-term challenge - and your organisation will need to continually learn and adjust to meet it. You will benefit from connecting with a range of potential partners, both locally and internationally" sqref="C44"/>
    <dataValidation allowBlank="1" showInputMessage="1" showErrorMessage="1" prompt="As internal knowledge of climate adaptation grows, it will need to be made accessible to many more people in your organisation – in a form that is easily utilised in their work / responsibilities" sqref="C43"/>
    <dataValidation allowBlank="1" showInputMessage="1" showErrorMessage="1" prompt="Your organisation routinely undertakes strategic and project-level climate change risk assessment - as appropriate within a wider risk management framework (i.e. not just climate). " sqref="C42"/>
    <dataValidation allowBlank="1" showInputMessage="1" showErrorMessage="1" prompt="As work on adaptation advances, you should seek to identify knowledge gaps that are important to your decision making that could be addressed by seeking external expertise. " sqref="C34"/>
    <dataValidation allowBlank="1" showInputMessage="1" showErrorMessage="1" prompt="A project-level risk assessment is focussed on climate risks to a specific project, policy, asset, or location. " sqref="C33"/>
    <dataValidation allowBlank="1" showInputMessage="1" showErrorMessage="1" prompt="A strategic risk assessment is used to evaluate climate risks across your organisation or for key service / asset portfolios. This strategic ‘scan’ helps to understand the changing likelihood / consequence of a range of potential risks. " sqref="C32"/>
    <dataValidation allowBlank="1" showInputMessage="1" showErrorMessage="1" prompt="Explore potential long-term climate impacts and vulnerabilities that could affect your organisation. An option is to use scenario and/or storyline approaches that enable you to capture a range of possibilities under future conditions. " sqref="C31"/>
    <dataValidation type="list" allowBlank="1" showInputMessage="1" showErrorMessage="1" sqref="F12:F13 F31:F34 F21:F23 F42:F44">
      <formula1>"Yes, No"</formula1>
    </dataValidation>
    <dataValidation allowBlank="1" showInputMessage="1" showErrorMessage="1" prompt="Your organisation will have been affected by recent weather events. Exploring the consequences of these events with colleagues will highlight current climate-related vulnerabilities – as well as raising awareness within you organisation. " sqref="C23"/>
    <dataValidation allowBlank="1" showInputMessage="1" showErrorMessage="1" prompt="There are many (decisions / functions) in your organisation that might be affected by climate change. To identify these you – and consider potential climate-related risks – you will need to engage with an appropriate diversity of (internal) stakeholders. " sqref="C22"/>
    <dataValidation allowBlank="1" showInputMessage="1" showErrorMessage="1" prompt="Risk and vulnerability are key concepts for understanding the potential impacts of climate change on your organisation. To inform robust decision-making these need to be understood – and you need to identify and access relevant evidence." sqref="C21"/>
    <dataValidation allowBlank="1" showInputMessage="1" showErrorMessage="1" prompt="An understanding o past climate trends and uture projections is a necessary foundation or adaptation. Use the UK climate porjections to access localised climate information. " sqref="C12"/>
    <dataValidation allowBlank="1" showInputMessage="1" showErrorMessage="1" prompt="Understand the consequences of climate change for Scotland and locally to help you understand how it could impact your organisation. " sqref="C13"/>
  </dataValidations>
  <hyperlinks>
    <hyperlink ref="C4" location="Welcome!A1" display="&lt;&lt; Return Home"/>
  </hyperlinks>
  <printOptions horizontalCentered="1"/>
  <pageMargins left="0.25" right="0.25" top="0.75" bottom="0.75" header="0.3" footer="0.3"/>
  <pageSetup scale="19" fitToHeight="0" orientation="portrait"/>
  <headerFooter differentFirst="1">
    <oddFooter>Page &amp;P of &amp;N</oddFooter>
  </headerFooter>
  <drawing r:id="rId1"/>
  <tableParts count="4">
    <tablePart r:id="rId2"/>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iconSet" priority="190" id="{18F42F64-5DE6-46FB-85C1-AAF12BEA52FA}">
            <x14:iconSet iconSet="3Symbols2" custom="1">
              <x14:cfvo type="percent">
                <xm:f>0</xm:f>
              </x14:cfvo>
              <x14:cfvo type="num">
                <xm:f>1</xm:f>
              </x14:cfvo>
              <x14:cfvo type="num">
                <xm:f>2</xm:f>
              </x14:cfvo>
              <x14:cfIcon iconSet="3Flags" iconId="0"/>
              <x14:cfIcon iconSet="3Flags" iconId="1"/>
              <x14:cfIcon iconSet="3Flags" iconId="2"/>
            </x14:iconSet>
          </x14:cfRule>
          <xm:sqref>E21:E22</xm:sqref>
        </x14:conditionalFormatting>
        <x14:conditionalFormatting xmlns:xm="http://schemas.microsoft.com/office/excel/2006/main">
          <x14:cfRule type="iconSet" priority="194" id="{17A80C49-62CA-47B5-A549-FDCF302EB445}">
            <x14:iconSet iconSet="3Symbols2" custom="1">
              <x14:cfvo type="percent">
                <xm:f>0</xm:f>
              </x14:cfvo>
              <x14:cfvo type="num">
                <xm:f>1</xm:f>
              </x14:cfvo>
              <x14:cfvo type="num">
                <xm:f>2</xm:f>
              </x14:cfvo>
              <x14:cfIcon iconSet="3Flags" iconId="0"/>
              <x14:cfIcon iconSet="3Flags" iconId="1"/>
              <x14:cfIcon iconSet="3Flags" iconId="2"/>
            </x14:iconSet>
          </x14:cfRule>
          <xm:sqref>E31 E33</xm:sqref>
        </x14:conditionalFormatting>
        <x14:conditionalFormatting xmlns:xm="http://schemas.microsoft.com/office/excel/2006/main">
          <x14:cfRule type="iconSet" priority="177" id="{B65ABA2B-D3FA-4FA9-98DB-4302ADD7ABA8}">
            <x14:iconSet iconSet="3Symbols2" custom="1">
              <x14:cfvo type="percent">
                <xm:f>0</xm:f>
              </x14:cfvo>
              <x14:cfvo type="num">
                <xm:f>1</xm:f>
              </x14:cfvo>
              <x14:cfvo type="num">
                <xm:f>2</xm:f>
              </x14:cfvo>
              <x14:cfIcon iconSet="3Flags" iconId="0"/>
              <x14:cfIcon iconSet="3Flags" iconId="1"/>
              <x14:cfIcon iconSet="3Flags" iconId="2"/>
            </x14:iconSet>
          </x14:cfRule>
          <xm:sqref>E34</xm:sqref>
        </x14:conditionalFormatting>
        <x14:conditionalFormatting xmlns:xm="http://schemas.microsoft.com/office/excel/2006/main">
          <x14:cfRule type="iconSet" priority="172" id="{64CCDAA3-D926-48EC-B791-EB010494437C}">
            <x14:iconSet iconSet="3Symbols2" custom="1">
              <x14:cfvo type="percent">
                <xm:f>0</xm:f>
              </x14:cfvo>
              <x14:cfvo type="num">
                <xm:f>1</xm:f>
              </x14:cfvo>
              <x14:cfvo type="num">
                <xm:f>2</xm:f>
              </x14:cfvo>
              <x14:cfIcon iconSet="3Flags" iconId="0"/>
              <x14:cfIcon iconSet="3Flags" iconId="1"/>
              <x14:cfIcon iconSet="3Flags" iconId="2"/>
            </x14:iconSet>
          </x14:cfRule>
          <xm:sqref>E23</xm:sqref>
        </x14:conditionalFormatting>
        <x14:conditionalFormatting xmlns:xm="http://schemas.microsoft.com/office/excel/2006/main">
          <x14:cfRule type="iconSet" priority="167" id="{2C3F927C-3F5C-4D16-B8C6-6DD9F4294568}">
            <x14:iconSet iconSet="3Symbols2" custom="1">
              <x14:cfvo type="percent">
                <xm:f>0</xm:f>
              </x14:cfvo>
              <x14:cfvo type="num">
                <xm:f>1</xm:f>
              </x14:cfvo>
              <x14:cfvo type="num">
                <xm:f>2</xm:f>
              </x14:cfvo>
              <x14:cfIcon iconSet="3Flags" iconId="0"/>
              <x14:cfIcon iconSet="3Flags" iconId="1"/>
              <x14:cfIcon iconSet="3Flags" iconId="2"/>
            </x14:iconSet>
          </x14:cfRule>
          <xm:sqref>E44</xm:sqref>
        </x14:conditionalFormatting>
        <x14:conditionalFormatting xmlns:xm="http://schemas.microsoft.com/office/excel/2006/main">
          <x14:cfRule type="iconSet" priority="211" id="{5947A3F3-5557-4712-925F-180C533585B3}">
            <x14:iconSet iconSet="3Symbols2" custom="1">
              <x14:cfvo type="percent">
                <xm:f>0</xm:f>
              </x14:cfvo>
              <x14:cfvo type="num">
                <xm:f>1</xm:f>
              </x14:cfvo>
              <x14:cfvo type="num">
                <xm:f>2</xm:f>
              </x14:cfvo>
              <x14:cfIcon iconSet="3Flags" iconId="0"/>
              <x14:cfIcon iconSet="3Flags" iconId="1"/>
              <x14:cfIcon iconSet="3Flags" iconId="2"/>
            </x14:iconSet>
          </x14:cfRule>
          <xm:sqref>E42:E44</xm:sqref>
        </x14:conditionalFormatting>
        <x14:conditionalFormatting xmlns:xm="http://schemas.microsoft.com/office/excel/2006/main">
          <x14:cfRule type="iconSet" priority="156" id="{61FCE19D-98AF-4441-AB30-8F11B4C58B5F}">
            <x14:iconSet iconSet="3Symbols2" custom="1">
              <x14:cfvo type="percent">
                <xm:f>0</xm:f>
              </x14:cfvo>
              <x14:cfvo type="num">
                <xm:f>1</xm:f>
              </x14:cfvo>
              <x14:cfvo type="num">
                <xm:f>2</xm:f>
              </x14:cfvo>
              <x14:cfIcon iconSet="3Flags" iconId="0"/>
              <x14:cfIcon iconSet="3Flags" iconId="1"/>
              <x14:cfIcon iconSet="3Flags" iconId="2"/>
            </x14:iconSet>
          </x14:cfRule>
          <xm:sqref>E32</xm:sqref>
        </x14:conditionalFormatting>
        <x14:conditionalFormatting xmlns:xm="http://schemas.microsoft.com/office/excel/2006/main">
          <x14:cfRule type="iconSet" priority="478" id="{729AA689-7082-4EFE-AEC7-2C6B5AF7FE14}">
            <x14:iconSet iconSet="3Symbols2" custom="1">
              <x14:cfvo type="percent">
                <xm:f>0</xm:f>
              </x14:cfvo>
              <x14:cfvo type="num">
                <xm:f>1</xm:f>
              </x14:cfvo>
              <x14:cfvo type="num">
                <xm:f>2</xm:f>
              </x14:cfvo>
              <x14:cfIcon iconSet="3Flags" iconId="0"/>
              <x14:cfIcon iconSet="3Flags" iconId="1"/>
              <x14:cfIcon iconSet="3Flags" iconId="2"/>
            </x14:iconSet>
          </x14:cfRule>
          <xm:sqref>E12:E13</xm:sqref>
        </x14:conditionalFormatting>
        <x14:conditionalFormatting xmlns:xm="http://schemas.microsoft.com/office/excel/2006/main">
          <x14:cfRule type="iconSet" priority="3" id="{961D9DA3-B67F-42AB-997E-BAB93F63750E}">
            <x14:iconSet iconSet="3Symbols2" custom="1">
              <x14:cfvo type="percent">
                <xm:f>0</xm:f>
              </x14:cfvo>
              <x14:cfvo type="num">
                <xm:f>1</xm:f>
              </x14:cfvo>
              <x14:cfvo type="num">
                <xm:f>2</xm:f>
              </x14:cfvo>
              <x14:cfIcon iconSet="3Flags" iconId="0"/>
              <x14:cfIcon iconSet="3Flags" iconId="1"/>
              <x14:cfIcon iconSet="3Flags" iconId="2"/>
            </x14:iconSet>
          </x14:cfRule>
          <xm:sqref>E23</xm:sqref>
        </x14:conditionalFormatting>
        <x14:conditionalFormatting xmlns:xm="http://schemas.microsoft.com/office/excel/2006/main">
          <x14:cfRule type="iconSet" priority="2" id="{BB6FE8A4-71C8-4D6C-A550-63459BC6D119}">
            <x14:iconSet iconSet="3Symbols2" custom="1">
              <x14:cfvo type="percent">
                <xm:f>0</xm:f>
              </x14:cfvo>
              <x14:cfvo type="num">
                <xm:f>1</xm:f>
              </x14:cfvo>
              <x14:cfvo type="num">
                <xm:f>2</xm:f>
              </x14:cfvo>
              <x14:cfIcon iconSet="3Flags" iconId="0"/>
              <x14:cfIcon iconSet="3Flags" iconId="1"/>
              <x14:cfIcon iconSet="3Flags" iconId="2"/>
            </x14:iconSet>
          </x14:cfRule>
          <xm:sqref>E32</xm:sqref>
        </x14:conditionalFormatting>
        <x14:conditionalFormatting xmlns:xm="http://schemas.microsoft.com/office/excel/2006/main">
          <x14:cfRule type="iconSet" priority="1" id="{64DA9445-1E7B-47FE-8E5C-EBC60567FA3E}">
            <x14:iconSet iconSet="3Symbols2" custom="1">
              <x14:cfvo type="percent">
                <xm:f>0</xm:f>
              </x14:cfvo>
              <x14:cfvo type="num">
                <xm:f>1</xm:f>
              </x14:cfvo>
              <x14:cfvo type="num">
                <xm:f>2</xm:f>
              </x14:cfvo>
              <x14:cfIcon iconSet="3Flags" iconId="0"/>
              <x14:cfIcon iconSet="3Flags" iconId="1"/>
              <x14:cfIcon iconSet="3Flags" iconId="2"/>
            </x14:iconSet>
          </x14:cfRule>
          <xm:sqref>E34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CY47"/>
  <sheetViews>
    <sheetView showGridLines="0" topLeftCell="A16" zoomScale="80" zoomScaleNormal="80" workbookViewId="0">
      <selection activeCell="F14" sqref="F14"/>
    </sheetView>
  </sheetViews>
  <sheetFormatPr defaultColWidth="0" defaultRowHeight="30" customHeight="1" zeroHeight="1" x14ac:dyDescent="0.35"/>
  <cols>
    <col min="1" max="1" width="2.625" style="8" customWidth="1"/>
    <col min="2" max="2" width="1.125" style="8" customWidth="1"/>
    <col min="3" max="3" width="54.25" style="8" customWidth="1"/>
    <col min="4" max="4" width="37.5" style="8" customWidth="1"/>
    <col min="5" max="5" width="32.5" style="8" customWidth="1"/>
    <col min="6" max="6" width="30.875" style="8" customWidth="1"/>
    <col min="7" max="7" width="9" style="9" customWidth="1"/>
    <col min="8" max="8" width="49.875" style="9" customWidth="1"/>
    <col min="9" max="9" width="2.625" style="9" customWidth="1"/>
    <col min="10" max="10" width="1.125" style="9" customWidth="1"/>
    <col min="11" max="11" width="18.875" style="9" customWidth="1"/>
    <col min="12" max="12" width="22.625" style="9" hidden="1" customWidth="1"/>
    <col min="13" max="13" width="31" style="8" hidden="1" customWidth="1"/>
    <col min="14" max="14" width="12" style="8" hidden="1" customWidth="1"/>
    <col min="15" max="15" width="7" style="8" hidden="1" customWidth="1"/>
    <col min="16" max="16" width="2.625" style="8" hidden="1" customWidth="1"/>
    <col min="17" max="17" width="1.125" style="8" hidden="1" customWidth="1"/>
    <col min="18" max="18" width="48.375" style="8" hidden="1" customWidth="1"/>
    <col min="19" max="19" width="22.625" style="8" hidden="1" customWidth="1"/>
    <col min="20" max="20" width="31" style="8" hidden="1" customWidth="1"/>
    <col min="21" max="21" width="11.75" style="8" hidden="1" customWidth="1"/>
    <col min="22" max="22" width="15.375" style="8" hidden="1" customWidth="1"/>
    <col min="23" max="23" width="2.625" style="8" hidden="1" customWidth="1"/>
    <col min="24" max="24" width="1.125" style="8" hidden="1" customWidth="1"/>
    <col min="25" max="25" width="48.375" style="8" hidden="1" customWidth="1"/>
    <col min="26" max="26" width="22.625" style="8" hidden="1" customWidth="1"/>
    <col min="27" max="27" width="31" style="8" hidden="1" customWidth="1"/>
    <col min="28" max="28" width="14.875" style="8" hidden="1" customWidth="1"/>
    <col min="29" max="29" width="4.125" style="8" hidden="1" customWidth="1"/>
    <col min="30" max="103" width="0" style="8" hidden="1" customWidth="1"/>
    <col min="104" max="16384" width="9.125" style="8" hidden="1"/>
  </cols>
  <sheetData>
    <row r="1" spans="1:103" ht="30" customHeight="1" x14ac:dyDescent="0.35">
      <c r="C1" s="282" t="s">
        <v>63</v>
      </c>
      <c r="D1" s="283"/>
      <c r="E1" s="283"/>
      <c r="K1" s="60"/>
      <c r="M1" s="9"/>
      <c r="N1" s="9"/>
      <c r="O1" s="22"/>
      <c r="P1" s="9"/>
      <c r="Q1" s="9"/>
      <c r="R1" s="60"/>
      <c r="S1" s="9"/>
      <c r="T1" s="9"/>
      <c r="U1" s="9"/>
      <c r="V1" s="22"/>
      <c r="W1" s="9"/>
      <c r="X1" s="9"/>
      <c r="Y1" s="60"/>
      <c r="Z1" s="9"/>
      <c r="AA1" s="9"/>
      <c r="AB1" s="9"/>
      <c r="AC1" s="22"/>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row>
    <row r="2" spans="1:103" s="29" customFormat="1" ht="35.65" customHeight="1" x14ac:dyDescent="0.35">
      <c r="B2" s="284" t="s">
        <v>120</v>
      </c>
      <c r="C2" s="284"/>
      <c r="D2" s="284"/>
      <c r="E2" s="284"/>
      <c r="G2" s="53"/>
      <c r="H2" s="53"/>
      <c r="I2" s="53"/>
      <c r="J2" s="143"/>
      <c r="K2" s="143"/>
      <c r="L2" s="143"/>
      <c r="M2" s="143"/>
      <c r="N2" s="53"/>
      <c r="O2" s="53"/>
      <c r="P2" s="53"/>
      <c r="Q2" s="299"/>
      <c r="R2" s="299"/>
      <c r="S2" s="299"/>
      <c r="T2" s="299"/>
      <c r="U2" s="53"/>
      <c r="V2" s="53"/>
      <c r="W2" s="53"/>
      <c r="X2" s="299"/>
      <c r="Y2" s="299"/>
      <c r="Z2" s="299"/>
      <c r="AA2" s="299"/>
      <c r="AB2" s="53"/>
      <c r="AC2" s="53"/>
    </row>
    <row r="3" spans="1:103" s="133" customFormat="1" ht="55.5" customHeight="1" x14ac:dyDescent="0.35">
      <c r="A3" s="132"/>
      <c r="B3" s="297" t="s">
        <v>118</v>
      </c>
      <c r="C3" s="297"/>
      <c r="D3" s="297"/>
      <c r="E3" s="297"/>
      <c r="G3" s="33"/>
      <c r="H3" s="134"/>
      <c r="I3" s="125"/>
      <c r="J3" s="144"/>
      <c r="K3" s="144"/>
      <c r="L3" s="144"/>
      <c r="M3" s="144"/>
      <c r="N3" s="134"/>
      <c r="O3" s="134"/>
      <c r="P3" s="125"/>
      <c r="Q3" s="298"/>
      <c r="R3" s="298"/>
      <c r="S3" s="298"/>
      <c r="T3" s="298"/>
      <c r="U3" s="134"/>
      <c r="V3" s="134"/>
      <c r="W3" s="125"/>
      <c r="X3" s="298"/>
      <c r="Y3" s="298"/>
      <c r="Z3" s="298"/>
      <c r="AA3" s="298"/>
      <c r="AB3" s="134"/>
      <c r="AC3" s="134"/>
    </row>
    <row r="4" spans="1:103" ht="44.1" customHeight="1" x14ac:dyDescent="0.35">
      <c r="B4" s="18"/>
      <c r="C4" s="145" t="s">
        <v>128</v>
      </c>
      <c r="D4" s="14"/>
      <c r="E4" s="10"/>
      <c r="J4" s="17"/>
      <c r="K4" s="17"/>
      <c r="L4" s="14"/>
      <c r="M4" s="10"/>
      <c r="N4" s="9"/>
      <c r="O4" s="9"/>
      <c r="P4" s="9"/>
      <c r="Q4" s="17"/>
      <c r="R4" s="17"/>
      <c r="S4" s="14"/>
      <c r="T4" s="10"/>
      <c r="U4" s="9"/>
      <c r="V4" s="9"/>
      <c r="W4" s="9"/>
      <c r="X4" s="17"/>
      <c r="Y4" s="17"/>
      <c r="Z4" s="14"/>
      <c r="AA4" s="10"/>
      <c r="AB4" s="9"/>
      <c r="AC4" s="9"/>
    </row>
    <row r="5" spans="1:103" s="63" customFormat="1" ht="42.6" customHeight="1" x14ac:dyDescent="0.35">
      <c r="B5" s="294" t="s">
        <v>123</v>
      </c>
      <c r="C5" s="294"/>
      <c r="D5" s="120" t="s">
        <v>124</v>
      </c>
      <c r="E5" s="121"/>
      <c r="F5" s="122"/>
      <c r="G5" s="62"/>
      <c r="H5" s="172" t="s">
        <v>143</v>
      </c>
      <c r="J5" s="168"/>
      <c r="K5" s="168"/>
      <c r="L5" s="62"/>
      <c r="P5" s="62"/>
      <c r="W5" s="62"/>
    </row>
    <row r="6" spans="1:103" ht="51.75" customHeight="1" x14ac:dyDescent="0.35">
      <c r="B6" s="285" t="s">
        <v>66</v>
      </c>
      <c r="C6" s="285"/>
      <c r="D6" s="281" t="s">
        <v>11</v>
      </c>
      <c r="E6" s="281"/>
      <c r="F6" s="281"/>
      <c r="H6" s="275"/>
      <c r="I6" s="167"/>
      <c r="J6" s="167"/>
      <c r="K6" s="167"/>
      <c r="O6" s="9"/>
      <c r="P6" s="9"/>
      <c r="V6" s="9"/>
      <c r="W6" s="9"/>
      <c r="AC6" s="9"/>
    </row>
    <row r="7" spans="1:103" ht="77.25" customHeight="1" x14ac:dyDescent="0.35">
      <c r="B7" s="286" t="s">
        <v>78</v>
      </c>
      <c r="C7" s="286"/>
      <c r="D7" s="280" t="s">
        <v>146</v>
      </c>
      <c r="E7" s="280"/>
      <c r="F7" s="280"/>
      <c r="H7" s="276"/>
      <c r="I7" s="167"/>
      <c r="J7" s="167"/>
      <c r="K7" s="167"/>
      <c r="O7" s="9"/>
      <c r="P7" s="9"/>
      <c r="V7" s="9"/>
      <c r="W7" s="9"/>
      <c r="AC7" s="9"/>
    </row>
    <row r="8" spans="1:103" ht="113.1" customHeight="1" x14ac:dyDescent="0.35">
      <c r="B8" s="286"/>
      <c r="C8" s="286"/>
      <c r="D8" s="231">
        <v>0</v>
      </c>
      <c r="E8" s="279" t="str">
        <f>REPT(CHAR(61),D8)</f>
        <v/>
      </c>
      <c r="F8" s="279"/>
      <c r="H8" s="277"/>
      <c r="I8" s="167"/>
      <c r="J8" s="167"/>
      <c r="K8" s="167"/>
      <c r="O8" s="9"/>
      <c r="P8" s="9"/>
      <c r="V8" s="9"/>
      <c r="W8" s="9"/>
      <c r="AC8" s="9"/>
    </row>
    <row r="9" spans="1:103" ht="42" customHeight="1" thickBot="1" x14ac:dyDescent="0.4">
      <c r="B9" s="119"/>
      <c r="C9" s="110"/>
      <c r="D9" s="151"/>
      <c r="E9" s="152"/>
      <c r="O9" s="9"/>
      <c r="P9" s="9"/>
      <c r="V9" s="9"/>
      <c r="W9" s="9"/>
      <c r="AC9" s="9"/>
    </row>
    <row r="10" spans="1:103" ht="58.5" customHeight="1" thickBot="1" x14ac:dyDescent="0.4">
      <c r="A10" s="11"/>
      <c r="B10" s="147" t="s">
        <v>10</v>
      </c>
      <c r="C10" s="153" t="s">
        <v>121</v>
      </c>
      <c r="D10" s="150" t="s">
        <v>138</v>
      </c>
      <c r="E10" s="150" t="s">
        <v>16</v>
      </c>
      <c r="F10" s="150" t="s">
        <v>144</v>
      </c>
      <c r="H10" s="172" t="s">
        <v>143</v>
      </c>
      <c r="I10" s="168"/>
      <c r="J10" s="168"/>
      <c r="K10" s="168"/>
      <c r="L10" s="8"/>
      <c r="O10" s="9"/>
      <c r="P10" s="54"/>
      <c r="V10" s="9"/>
      <c r="W10" s="54"/>
      <c r="AC10" s="9"/>
    </row>
    <row r="11" spans="1:103" ht="42.75" customHeight="1" thickBot="1" x14ac:dyDescent="0.4">
      <c r="A11" s="12"/>
      <c r="B11" s="135">
        <f>Tasks341842[Status]</f>
        <v>0</v>
      </c>
      <c r="C11" s="6" t="s">
        <v>96</v>
      </c>
      <c r="D11" s="235" t="s">
        <v>0</v>
      </c>
      <c r="E11" s="251">
        <f>IF(Tasks341842[[#This Row],[Have processes been put in place to undertake task?]]="Yes",2,IF(Tasks341842[[#This Row],[Have processes been put in place to undertake task?]]="No",0,IF(Tasks341842[[#This Row],[Have processes been put in place to undertake task?]]="Partly",1)))</f>
        <v>0</v>
      </c>
      <c r="F11" s="234" t="s">
        <v>158</v>
      </c>
      <c r="H11" s="238"/>
      <c r="I11" s="167"/>
      <c r="J11" s="167"/>
      <c r="K11" s="167"/>
      <c r="L11" s="8"/>
      <c r="O11" s="9"/>
      <c r="P11" s="9"/>
      <c r="V11" s="9"/>
      <c r="W11" s="9"/>
      <c r="AC11" s="9"/>
    </row>
    <row r="12" spans="1:103" ht="42.75" customHeight="1" thickBot="1" x14ac:dyDescent="0.4">
      <c r="A12" s="12"/>
      <c r="B12" s="135">
        <f>Tasks341842[Status]</f>
        <v>0</v>
      </c>
      <c r="C12" s="6" t="s">
        <v>97</v>
      </c>
      <c r="D12" s="235" t="s">
        <v>0</v>
      </c>
      <c r="E12" s="251">
        <f>IF(Tasks341842[[#This Row],[Have processes been put in place to undertake task?]]="Yes",2,IF(Tasks341842[[#This Row],[Have processes been put in place to undertake task?]]="No",0,IF(Tasks341842[[#This Row],[Have processes been put in place to undertake task?]]="Partly",1)))</f>
        <v>0</v>
      </c>
      <c r="F12" s="234" t="s">
        <v>158</v>
      </c>
      <c r="H12" s="239"/>
      <c r="I12" s="167"/>
      <c r="J12" s="167"/>
      <c r="K12" s="167"/>
      <c r="L12" s="8"/>
      <c r="O12" s="9"/>
      <c r="P12" s="9"/>
      <c r="V12" s="9"/>
      <c r="W12" s="9"/>
      <c r="AC12" s="9"/>
    </row>
    <row r="13" spans="1:103" ht="42.75" customHeight="1" x14ac:dyDescent="0.35">
      <c r="B13" s="146">
        <f>Tasks341842[Status]</f>
        <v>0</v>
      </c>
      <c r="C13" s="70" t="s">
        <v>98</v>
      </c>
      <c r="D13" s="241" t="s">
        <v>0</v>
      </c>
      <c r="E13" s="251">
        <f>IF(Tasks341842[[#This Row],[Have processes been put in place to undertake task?]]="Yes",2,IF(Tasks341842[[#This Row],[Have processes been put in place to undertake task?]]="No",0,IF(Tasks341842[[#This Row],[Have processes been put in place to undertake task?]]="Partly",1)))</f>
        <v>0</v>
      </c>
      <c r="F13" s="234" t="s">
        <v>158</v>
      </c>
      <c r="H13" s="240"/>
      <c r="I13" s="167"/>
      <c r="J13" s="167"/>
      <c r="K13" s="167"/>
      <c r="L13" s="8"/>
      <c r="O13" s="9"/>
      <c r="P13" s="9"/>
      <c r="V13" s="9"/>
      <c r="W13" s="9"/>
      <c r="AC13" s="9"/>
    </row>
    <row r="14" spans="1:103" ht="48.75" customHeight="1" x14ac:dyDescent="0.35">
      <c r="D14" s="9"/>
      <c r="E14" s="9" t="s">
        <v>22</v>
      </c>
      <c r="F14" s="9"/>
      <c r="I14" s="167"/>
      <c r="J14" s="167"/>
      <c r="K14" s="167"/>
    </row>
    <row r="15" spans="1:103" ht="75" customHeight="1" x14ac:dyDescent="0.35">
      <c r="B15" s="294" t="s">
        <v>123</v>
      </c>
      <c r="C15" s="294"/>
      <c r="D15" s="123" t="s">
        <v>125</v>
      </c>
      <c r="E15" s="124"/>
      <c r="F15" s="122"/>
      <c r="H15" s="172" t="s">
        <v>143</v>
      </c>
      <c r="I15" s="167"/>
      <c r="J15" s="167"/>
      <c r="K15" s="167"/>
    </row>
    <row r="16" spans="1:103" ht="53.25" customHeight="1" x14ac:dyDescent="0.35">
      <c r="B16" s="285" t="s">
        <v>66</v>
      </c>
      <c r="C16" s="285"/>
      <c r="D16" s="281" t="s">
        <v>11</v>
      </c>
      <c r="E16" s="281"/>
      <c r="F16" s="281"/>
      <c r="H16" s="275"/>
    </row>
    <row r="17" spans="2:12" ht="69" customHeight="1" x14ac:dyDescent="0.35">
      <c r="B17" s="286" t="s">
        <v>79</v>
      </c>
      <c r="C17" s="286"/>
      <c r="D17" s="280" t="s">
        <v>146</v>
      </c>
      <c r="E17" s="280"/>
      <c r="F17" s="280"/>
      <c r="G17" s="169"/>
      <c r="H17" s="276"/>
      <c r="J17" s="168"/>
      <c r="K17" s="168"/>
      <c r="L17" s="168"/>
    </row>
    <row r="18" spans="2:12" ht="53.25" customHeight="1" thickBot="1" x14ac:dyDescent="0.4">
      <c r="B18" s="286"/>
      <c r="C18" s="286"/>
      <c r="D18" s="236">
        <v>0</v>
      </c>
      <c r="E18" s="296" t="str">
        <f>REPT(CHAR(61),D18)</f>
        <v/>
      </c>
      <c r="F18" s="296"/>
      <c r="H18" s="277"/>
      <c r="I18" s="167"/>
      <c r="J18" s="167"/>
      <c r="K18" s="167"/>
      <c r="L18" s="8"/>
    </row>
    <row r="19" spans="2:12" ht="42" customHeight="1" thickBot="1" x14ac:dyDescent="0.4">
      <c r="B19" s="119"/>
      <c r="C19" s="110"/>
      <c r="D19" s="151"/>
      <c r="E19" s="139"/>
      <c r="F19" s="139"/>
      <c r="I19" s="167"/>
      <c r="J19" s="167"/>
      <c r="K19" s="167"/>
      <c r="L19" s="8"/>
    </row>
    <row r="20" spans="2:12" ht="66" customHeight="1" thickBot="1" x14ac:dyDescent="0.4">
      <c r="B20" s="147" t="s">
        <v>10</v>
      </c>
      <c r="C20" s="149" t="s">
        <v>121</v>
      </c>
      <c r="D20" s="150" t="s">
        <v>138</v>
      </c>
      <c r="E20" s="150" t="s">
        <v>16</v>
      </c>
      <c r="F20" s="150" t="s">
        <v>144</v>
      </c>
      <c r="H20" s="172" t="s">
        <v>143</v>
      </c>
      <c r="I20" s="167"/>
      <c r="J20" s="167"/>
      <c r="K20" s="167"/>
      <c r="L20" s="8"/>
    </row>
    <row r="21" spans="2:12" ht="42" customHeight="1" thickBot="1" x14ac:dyDescent="0.4">
      <c r="B21" s="135">
        <f>Tasks34151943[Status]</f>
        <v>0</v>
      </c>
      <c r="C21" s="6" t="s">
        <v>99</v>
      </c>
      <c r="D21" s="235" t="s">
        <v>0</v>
      </c>
      <c r="E21" s="251">
        <f>IF(Tasks34151943[[#This Row],[Have processes been put in place to undertake task?]]="Yes",2,IF(Tasks34151943[[#This Row],[Have processes been put in place to undertake task?]]="No",0,IF(Tasks34151943[[#This Row],[Have processes been put in place to undertake task?]]="Partly",1)))</f>
        <v>0</v>
      </c>
      <c r="F21" s="234" t="s">
        <v>0</v>
      </c>
      <c r="H21" s="239"/>
      <c r="I21" s="167"/>
      <c r="J21" s="167"/>
      <c r="K21" s="167"/>
      <c r="L21" s="8"/>
    </row>
    <row r="22" spans="2:12" ht="45" customHeight="1" thickBot="1" x14ac:dyDescent="0.4">
      <c r="B22" s="135">
        <f>Tasks34151943[Status]</f>
        <v>0</v>
      </c>
      <c r="C22" s="6" t="s">
        <v>42</v>
      </c>
      <c r="D22" s="235" t="s">
        <v>0</v>
      </c>
      <c r="E22" s="251">
        <f>IF(Tasks34151943[[#This Row],[Have processes been put in place to undertake task?]]="Yes",2,IF(Tasks34151943[[#This Row],[Have processes been put in place to undertake task?]]="No",0,IF(Tasks34151943[[#This Row],[Have processes been put in place to undertake task?]]="Partly",1)))</f>
        <v>0</v>
      </c>
      <c r="F22" s="234" t="s">
        <v>0</v>
      </c>
      <c r="H22" s="240"/>
      <c r="I22" s="167"/>
      <c r="J22" s="167"/>
      <c r="K22" s="167"/>
      <c r="L22" s="8"/>
    </row>
    <row r="23" spans="2:12" ht="66.75" customHeight="1" thickBot="1" x14ac:dyDescent="0.4">
      <c r="B23" s="135">
        <f>Tasks34151943[Status]</f>
        <v>0</v>
      </c>
      <c r="C23" s="6" t="s">
        <v>40</v>
      </c>
      <c r="D23" s="235" t="s">
        <v>0</v>
      </c>
      <c r="E23" s="251">
        <f>IF(Tasks34151943[[#This Row],[Have processes been put in place to undertake task?]]="Yes",2,IF(Tasks34151943[[#This Row],[Have processes been put in place to undertake task?]]="No",0,IF(Tasks34151943[[#This Row],[Have processes been put in place to undertake task?]]="Partly",1)))</f>
        <v>0</v>
      </c>
      <c r="F23" s="234" t="s">
        <v>0</v>
      </c>
      <c r="H23" s="239"/>
      <c r="L23" s="8"/>
    </row>
    <row r="24" spans="2:12" ht="42" customHeight="1" thickBot="1" x14ac:dyDescent="0.4">
      <c r="B24" s="135">
        <f>Tasks34151943[Status]</f>
        <v>0</v>
      </c>
      <c r="C24" s="6" t="s">
        <v>100</v>
      </c>
      <c r="D24" s="235" t="s">
        <v>0</v>
      </c>
      <c r="E24" s="251">
        <f>IF(Tasks34151943[[#This Row],[Have processes been put in place to undertake task?]]="Yes",2,IF(Tasks34151943[[#This Row],[Have processes been put in place to undertake task?]]="No",0,IF(Tasks34151943[[#This Row],[Have processes been put in place to undertake task?]]="Partly",1)))</f>
        <v>0</v>
      </c>
      <c r="F24" s="234" t="s">
        <v>0</v>
      </c>
      <c r="H24" s="240"/>
      <c r="I24" s="168"/>
      <c r="J24" s="168"/>
      <c r="K24" s="168"/>
    </row>
    <row r="25" spans="2:12" ht="60.75" customHeight="1" x14ac:dyDescent="0.35"/>
    <row r="26" spans="2:12" ht="42" customHeight="1" x14ac:dyDescent="0.35">
      <c r="B26" s="278" t="s">
        <v>123</v>
      </c>
      <c r="C26" s="278"/>
      <c r="D26" s="289" t="s">
        <v>126</v>
      </c>
      <c r="E26" s="289"/>
      <c r="F26" s="289"/>
      <c r="G26" s="171"/>
      <c r="H26" s="172" t="s">
        <v>143</v>
      </c>
      <c r="J26" s="168"/>
      <c r="K26" s="168"/>
      <c r="L26" s="168"/>
    </row>
    <row r="27" spans="2:12" ht="72" customHeight="1" x14ac:dyDescent="0.35">
      <c r="B27" s="285" t="s">
        <v>66</v>
      </c>
      <c r="C27" s="285"/>
      <c r="D27" s="281" t="s">
        <v>11</v>
      </c>
      <c r="E27" s="281"/>
      <c r="F27" s="281"/>
      <c r="H27" s="275"/>
      <c r="I27" s="167"/>
      <c r="J27" s="167"/>
      <c r="K27" s="167"/>
      <c r="L27" s="8"/>
    </row>
    <row r="28" spans="2:12" ht="72" customHeight="1" x14ac:dyDescent="0.35">
      <c r="B28" s="286" t="s">
        <v>80</v>
      </c>
      <c r="C28" s="286"/>
      <c r="D28" s="280" t="s">
        <v>146</v>
      </c>
      <c r="E28" s="280"/>
      <c r="F28" s="280"/>
      <c r="H28" s="276"/>
      <c r="I28" s="167"/>
      <c r="J28" s="167"/>
      <c r="K28" s="167"/>
      <c r="L28" s="8"/>
    </row>
    <row r="29" spans="2:12" ht="72" customHeight="1" x14ac:dyDescent="0.35">
      <c r="B29" s="286"/>
      <c r="C29" s="286"/>
      <c r="D29" s="231">
        <v>0</v>
      </c>
      <c r="E29" s="279" t="str">
        <f>REPT(CHAR(61),D29)</f>
        <v/>
      </c>
      <c r="F29" s="279"/>
      <c r="H29" s="277"/>
      <c r="I29" s="167"/>
      <c r="J29" s="167"/>
      <c r="K29" s="167"/>
      <c r="L29" s="8"/>
    </row>
    <row r="30" spans="2:12" ht="42" customHeight="1" thickBot="1" x14ac:dyDescent="0.4">
      <c r="B30" s="119"/>
      <c r="C30" s="110"/>
      <c r="D30" s="148"/>
      <c r="E30" s="139"/>
      <c r="F30" s="139"/>
      <c r="I30" s="167"/>
      <c r="J30" s="167"/>
      <c r="K30" s="167"/>
      <c r="L30" s="8"/>
    </row>
    <row r="31" spans="2:12" ht="72.75" customHeight="1" thickBot="1" x14ac:dyDescent="0.4">
      <c r="B31" s="147" t="s">
        <v>10</v>
      </c>
      <c r="C31" s="153" t="s">
        <v>12</v>
      </c>
      <c r="D31" s="150" t="s">
        <v>138</v>
      </c>
      <c r="E31" s="150" t="s">
        <v>16</v>
      </c>
      <c r="F31" s="150" t="s">
        <v>144</v>
      </c>
      <c r="H31" s="172" t="s">
        <v>143</v>
      </c>
      <c r="I31" s="167"/>
      <c r="J31" s="167"/>
      <c r="K31" s="167"/>
      <c r="L31" s="8"/>
    </row>
    <row r="32" spans="2:12" ht="69" customHeight="1" thickBot="1" x14ac:dyDescent="0.4">
      <c r="B32" s="225">
        <f>Tasks3415162044[[#This Row],[Status]]</f>
        <v>0</v>
      </c>
      <c r="C32" s="6" t="s">
        <v>101</v>
      </c>
      <c r="D32" s="235" t="s">
        <v>0</v>
      </c>
      <c r="E32" s="251">
        <f>IF(Tasks3415162044[[#This Row],[Have processes been put in place to undertake task?]]="Yes",2,IF(Tasks3415162044[[#This Row],[Have processes been put in place to undertake task?]]="No",0,IF(Tasks3415162044[[#This Row],[Have processes been put in place to undertake task?]]="Partly",1)))</f>
        <v>0</v>
      </c>
      <c r="F32" s="234" t="s">
        <v>0</v>
      </c>
      <c r="H32" s="239"/>
      <c r="L32" s="8"/>
    </row>
    <row r="33" spans="2:12" ht="30" customHeight="1" thickBot="1" x14ac:dyDescent="0.4">
      <c r="B33" s="225">
        <f>Tasks3415162044[[#This Row],[Status]]</f>
        <v>0</v>
      </c>
      <c r="C33" s="6" t="s">
        <v>43</v>
      </c>
      <c r="D33" s="235" t="s">
        <v>0</v>
      </c>
      <c r="E33" s="251">
        <f>IF(Tasks3415162044[[#This Row],[Have processes been put in place to undertake task?]]="Yes",2,IF(Tasks3415162044[[#This Row],[Have processes been put in place to undertake task?]]="No",0,IF(Tasks3415162044[[#This Row],[Have processes been put in place to undertake task?]]="Partly",1)))</f>
        <v>0</v>
      </c>
      <c r="F33" s="234" t="s">
        <v>0</v>
      </c>
      <c r="H33" s="239"/>
    </row>
    <row r="34" spans="2:12" ht="42" customHeight="1" thickBot="1" x14ac:dyDescent="0.4">
      <c r="B34" s="225">
        <f>Tasks3415162044[[#This Row],[Status]]</f>
        <v>0</v>
      </c>
      <c r="C34" s="6" t="s">
        <v>44</v>
      </c>
      <c r="D34" s="235" t="s">
        <v>0</v>
      </c>
      <c r="E34" s="251">
        <f>IF(Tasks3415162044[[#This Row],[Have processes been put in place to undertake task?]]="Yes",2,IF(Tasks3415162044[[#This Row],[Have processes been put in place to undertake task?]]="No",0,IF(Tasks3415162044[[#This Row],[Have processes been put in place to undertake task?]]="Partly",1)))</f>
        <v>0</v>
      </c>
      <c r="F34" s="234" t="s">
        <v>0</v>
      </c>
      <c r="H34" s="239"/>
      <c r="I34" s="167"/>
      <c r="J34" s="167"/>
      <c r="K34" s="167"/>
    </row>
    <row r="35" spans="2:12" ht="42" customHeight="1" thickBot="1" x14ac:dyDescent="0.4">
      <c r="B35" s="225">
        <f>Tasks3415162044[[#This Row],[Status]]</f>
        <v>0</v>
      </c>
      <c r="C35" s="6" t="s">
        <v>102</v>
      </c>
      <c r="D35" s="235" t="s">
        <v>0</v>
      </c>
      <c r="E35" s="251">
        <f>IF(Tasks3415162044[[#This Row],[Have processes been put in place to undertake task?]]="Yes",2,IF(Tasks3415162044[[#This Row],[Have processes been put in place to undertake task?]]="No",0,IF(Tasks3415162044[[#This Row],[Have processes been put in place to undertake task?]]="Partly",1)))</f>
        <v>0</v>
      </c>
      <c r="F35" s="234" t="s">
        <v>0</v>
      </c>
      <c r="H35" s="240"/>
      <c r="I35" s="167"/>
      <c r="J35" s="167"/>
      <c r="K35" s="167"/>
    </row>
    <row r="36" spans="2:12" ht="42" customHeight="1" x14ac:dyDescent="0.35">
      <c r="B36" s="9"/>
      <c r="C36" s="9"/>
      <c r="D36" s="9"/>
      <c r="E36" s="9"/>
      <c r="F36" s="9"/>
      <c r="I36" s="167"/>
      <c r="J36" s="167"/>
      <c r="K36" s="167"/>
      <c r="L36" s="8"/>
    </row>
    <row r="37" spans="2:12" ht="42" customHeight="1" x14ac:dyDescent="0.35">
      <c r="B37" s="278" t="s">
        <v>123</v>
      </c>
      <c r="C37" s="278"/>
      <c r="D37" s="289" t="s">
        <v>127</v>
      </c>
      <c r="E37" s="289"/>
      <c r="F37" s="289"/>
      <c r="H37" s="172" t="s">
        <v>143</v>
      </c>
      <c r="I37" s="167"/>
      <c r="J37" s="167"/>
      <c r="K37" s="167"/>
      <c r="L37" s="8"/>
    </row>
    <row r="38" spans="2:12" ht="42" customHeight="1" x14ac:dyDescent="0.35">
      <c r="B38" s="285" t="s">
        <v>66</v>
      </c>
      <c r="C38" s="285"/>
      <c r="D38" s="281" t="s">
        <v>11</v>
      </c>
      <c r="E38" s="281"/>
      <c r="F38" s="281"/>
      <c r="H38" s="275"/>
      <c r="I38" s="167"/>
      <c r="J38" s="167"/>
      <c r="K38" s="167"/>
      <c r="L38" s="8"/>
    </row>
    <row r="39" spans="2:12" ht="69.75" customHeight="1" x14ac:dyDescent="0.35">
      <c r="B39" s="286" t="s">
        <v>81</v>
      </c>
      <c r="C39" s="286"/>
      <c r="D39" s="280" t="s">
        <v>146</v>
      </c>
      <c r="E39" s="280"/>
      <c r="F39" s="280"/>
      <c r="H39" s="276"/>
      <c r="I39" s="167"/>
      <c r="J39" s="167"/>
      <c r="L39" s="8"/>
    </row>
    <row r="40" spans="2:12" ht="84.75" customHeight="1" x14ac:dyDescent="0.35">
      <c r="B40" s="286"/>
      <c r="C40" s="286"/>
      <c r="D40" s="231">
        <v>0</v>
      </c>
      <c r="E40" s="279" t="str">
        <f>REPT(CHAR(61),D40)</f>
        <v/>
      </c>
      <c r="F40" s="279"/>
      <c r="H40" s="277"/>
      <c r="L40" s="8"/>
    </row>
    <row r="41" spans="2:12" ht="30" customHeight="1" thickBot="1" x14ac:dyDescent="0.4">
      <c r="B41" s="119"/>
      <c r="C41" s="110"/>
      <c r="D41" s="148"/>
      <c r="E41" s="139"/>
      <c r="F41" s="139"/>
    </row>
    <row r="42" spans="2:12" ht="63.75" customHeight="1" thickBot="1" x14ac:dyDescent="0.4">
      <c r="B42" s="147" t="s">
        <v>10</v>
      </c>
      <c r="C42" s="149" t="s">
        <v>12</v>
      </c>
      <c r="D42" s="150" t="s">
        <v>138</v>
      </c>
      <c r="E42" s="150" t="s">
        <v>16</v>
      </c>
      <c r="F42" s="150" t="s">
        <v>144</v>
      </c>
      <c r="H42" s="172" t="s">
        <v>143</v>
      </c>
    </row>
    <row r="43" spans="2:12" ht="30" customHeight="1" thickBot="1" x14ac:dyDescent="0.4">
      <c r="B43" s="135">
        <f>Tasks3415172145[Status]</f>
        <v>0</v>
      </c>
      <c r="C43" s="6" t="s">
        <v>45</v>
      </c>
      <c r="D43" s="235" t="s">
        <v>0</v>
      </c>
      <c r="E43" s="251">
        <f>IF(Tasks3415172145[[#This Row],[Have processes been put in place to undertake task?]]="Yes",2,IF(Tasks3415172145[[#This Row],[Have processes been put in place to undertake task?]]="No",0,IF(Tasks3415172145[[#This Row],[Have processes been put in place to undertake task?]]="Partly",1)))</f>
        <v>0</v>
      </c>
      <c r="F43" s="234" t="s">
        <v>0</v>
      </c>
      <c r="H43" s="239"/>
    </row>
    <row r="44" spans="2:12" ht="30" customHeight="1" thickBot="1" x14ac:dyDescent="0.4">
      <c r="B44" s="135">
        <f>Tasks3415172145[Status]</f>
        <v>0</v>
      </c>
      <c r="C44" s="6" t="s">
        <v>46</v>
      </c>
      <c r="D44" s="235" t="s">
        <v>0</v>
      </c>
      <c r="E44" s="251">
        <f>IF(Tasks3415172145[[#This Row],[Have processes been put in place to undertake task?]]="Yes",2,IF(Tasks3415172145[[#This Row],[Have processes been put in place to undertake task?]]="No",0,IF(Tasks3415172145[[#This Row],[Have processes been put in place to undertake task?]]="Partly",1)))</f>
        <v>0</v>
      </c>
      <c r="F44" s="234" t="s">
        <v>0</v>
      </c>
      <c r="H44" s="239"/>
    </row>
    <row r="45" spans="2:12" ht="30" customHeight="1" thickBot="1" x14ac:dyDescent="0.4">
      <c r="B45" s="135">
        <f>Tasks3415172145[Status]</f>
        <v>0</v>
      </c>
      <c r="C45" s="6" t="s">
        <v>47</v>
      </c>
      <c r="D45" s="235" t="s">
        <v>0</v>
      </c>
      <c r="E45" s="251">
        <f>IF(Tasks3415172145[[#This Row],[Have processes been put in place to undertake task?]]="Yes",2,IF(Tasks3415172145[[#This Row],[Have processes been put in place to undertake task?]]="No",0,IF(Tasks3415172145[[#This Row],[Have processes been put in place to undertake task?]]="Partly",1)))</f>
        <v>0</v>
      </c>
      <c r="F45" s="234" t="s">
        <v>0</v>
      </c>
      <c r="H45" s="237"/>
    </row>
    <row r="46" spans="2:12" ht="30" customHeight="1" x14ac:dyDescent="0.35">
      <c r="B46" s="9"/>
      <c r="C46" s="9"/>
      <c r="D46" s="9"/>
      <c r="E46" s="9" t="s">
        <v>22</v>
      </c>
      <c r="F46" s="170"/>
    </row>
    <row r="47" spans="2:12" ht="30" customHeight="1" x14ac:dyDescent="0.35">
      <c r="B47" s="9"/>
      <c r="C47" s="9"/>
      <c r="D47" s="9"/>
      <c r="E47" s="9"/>
      <c r="F47" s="9"/>
    </row>
  </sheetData>
  <sheetProtection algorithmName="SHA-512" hashValue="klVz/LY0z7/KU24UcP6mVIlDpsGTVS6bfEX6CsXfFxMgwj5+VkrOWTQsPsQOO0wT/zdDkPNTeFiirVZxyPPzEA==" saltValue="weCZ1qC+Vi3Cd1Ka3Pfu9w==" spinCount="100000" sheet="1" objects="1" scenarios="1"/>
  <mergeCells count="37">
    <mergeCell ref="H27:H29"/>
    <mergeCell ref="D28:F28"/>
    <mergeCell ref="E29:F29"/>
    <mergeCell ref="D38:F38"/>
    <mergeCell ref="D39:F39"/>
    <mergeCell ref="D27:F27"/>
    <mergeCell ref="X3:AA3"/>
    <mergeCell ref="B38:C38"/>
    <mergeCell ref="Q2:T2"/>
    <mergeCell ref="Q3:T3"/>
    <mergeCell ref="B5:C5"/>
    <mergeCell ref="B15:C15"/>
    <mergeCell ref="B26:C26"/>
    <mergeCell ref="D26:F26"/>
    <mergeCell ref="B37:C37"/>
    <mergeCell ref="D37:F37"/>
    <mergeCell ref="D6:F6"/>
    <mergeCell ref="X2:AA2"/>
    <mergeCell ref="D7:F7"/>
    <mergeCell ref="H6:H8"/>
    <mergeCell ref="H38:H40"/>
    <mergeCell ref="H16:H18"/>
    <mergeCell ref="C1:E1"/>
    <mergeCell ref="B39:C40"/>
    <mergeCell ref="B2:E2"/>
    <mergeCell ref="B17:C18"/>
    <mergeCell ref="B27:C27"/>
    <mergeCell ref="B28:C29"/>
    <mergeCell ref="B3:E3"/>
    <mergeCell ref="B6:C6"/>
    <mergeCell ref="B7:C8"/>
    <mergeCell ref="B16:C16"/>
    <mergeCell ref="E8:F8"/>
    <mergeCell ref="D16:F16"/>
    <mergeCell ref="D17:F17"/>
    <mergeCell ref="E18:F18"/>
    <mergeCell ref="E40:F40"/>
  </mergeCells>
  <conditionalFormatting sqref="H21:H23 H32:H34 H43:H44 H11:H13 F46 B43:B45 B11:B13 B32:B35 B21:B24">
    <cfRule type="colorScale" priority="321">
      <colorScale>
        <cfvo type="num" val="0"/>
        <cfvo type="num" val="1"/>
        <cfvo type="num" val="2"/>
        <color rgb="FFF8696B"/>
        <color rgb="FFFFC000"/>
        <color rgb="FF63BE7B"/>
      </colorScale>
    </cfRule>
  </conditionalFormatting>
  <conditionalFormatting sqref="E11:F13 E21:F24 E32:F35 E43:F45">
    <cfRule type="expression" dxfId="197" priority="322">
      <formula>E11=2</formula>
    </cfRule>
    <cfRule type="expression" dxfId="196" priority="323">
      <formula>E11=1</formula>
    </cfRule>
    <cfRule type="expression" dxfId="195" priority="324">
      <formula>E11=0</formula>
    </cfRule>
  </conditionalFormatting>
  <dataValidations count="16">
    <dataValidation type="list" allowBlank="1" showInputMessage="1" showErrorMessage="1" sqref="D21:D24 D11:D13 D43:D45 D32:D35">
      <formula1>"No, Partly, Yes"</formula1>
    </dataValidation>
    <dataValidation allowBlank="1" showInputMessage="1" showErrorMessage="1" prompt="Alongside delivery of other societal priorities (i.e. mitigation, SDGs), climate adaptation will require significant change – it may require transformation, a fundamental change in our ‘systems’. An adaptation transition can be approached using pathways. " sqref="C45"/>
    <dataValidation allowBlank="1" showInputMessage="1" showErrorMessage="1" prompt="For adaptation to become routine, it needs to be mainstreamed into the business-as-usual activities of your organisation when delivering it’s functions/services. " sqref="C44"/>
    <dataValidation allowBlank="1" showInputMessage="1" showErrorMessage="1" prompt="An adaptive management cycle is a flexible, iterative approach for decision-making when faced with uncertainty, complexity and changing conditions – and well suited to climate adaptation. " sqref="C43"/>
    <dataValidation allowBlank="1" showInputMessage="1" showErrorMessage="1" prompt="Your organisation should now be ready to implement a range of prioritised adaptation actions – with appropriate resources allocated. The actions should contribute to achieving your adaptation outcomes, with suitable M &amp; E. " sqref="C35"/>
    <dataValidation allowBlank="1" showInputMessage="1" showErrorMessage="1" prompt="A ‘comprehensive’ adaptation strategy and action plan draws together knowledge of climate risk and appraised adaptation options – to translate your strategic objectives into practical action. " sqref="C34"/>
    <dataValidation allowBlank="1" showInputMessage="1" showErrorMessage="1" prompt="A process of appraisal will allow your organisation to consider a range of factors when selecting / prioritising from an emerging set of adaptation options. This will help identify robust, acceptable, efficient and effective measures. " sqref="C33"/>
    <dataValidation allowBlank="1" showInputMessage="1" showErrorMessage="1" prompt="Set the strategic context for adaptation by stematically laying out the steps required to achieve long-term adaptation outcomes. By developing a 'change process'  including specific intermediate outcomes you will  better design and evaluate activities." sqref="C32"/>
    <dataValidation allowBlank="1" showInputMessage="1" showErrorMessage="1" prompt="Your organisation should be able to take early practical action on adaptation by building upon existing projects or implementing no-regret / quick-wins. " sqref="C24"/>
    <dataValidation allowBlank="1" showInputMessage="1" showErrorMessage="1" prompt="An ‘initial’ adaptation strategy and action plan can act as a catalyst for raising awareness and resourcing further adaptation work. At this stage, the focus is will mostly be on setting strategic objectives and capacity building initiatives. " sqref="C23"/>
    <dataValidation allowBlank="1" showInputMessage="1" showErrorMessage="1" prompt="Consider potential adaptation options. It is important to consider a wide range of actions, both short- and long-term, easy and difficult" sqref="C22"/>
    <dataValidation allowBlank="1" showInputMessage="1" showErrorMessage="1" prompt="Develop a ‘climate ready’ vision and define adaptation goals/outcomes that allow you to strategically plan an effective adaptation response.  " sqref="C21"/>
    <dataValidation allowBlank="1" showInputMessage="1" showErrorMessage="1" prompt="Identify how your organisation’s work may relate to the seven adaptation outcomes that are being used to develop the second Scottish Climate Change Adaptation Programme will be useful for making the case for adaptation within your organisation. " sqref="C12"/>
    <dataValidation allowBlank="1" showInputMessage="1" showErrorMessage="1" prompt="Identify adaptation actions that are already under way to demonstrate that your organisation has already begun its adaptation journey." sqref="C11"/>
    <dataValidation type="list" allowBlank="1" showInputMessage="1" showErrorMessage="1" sqref="F43:F45 F11:F13 F21:F24 F32:F35">
      <formula1>"Yes, No"</formula1>
    </dataValidation>
    <dataValidation allowBlank="1" showInputMessage="1" showErrorMessage="1" prompt="Planning adaptation will require you to interact with stakeholders from across your organisation. Develop an engagement plan that identifies key people based on organisational priorities and areas of on-going adaptation action. " sqref="C13"/>
  </dataValidations>
  <hyperlinks>
    <hyperlink ref="C4" location="Welcome!A1" display="&lt;&lt; Return Home"/>
  </hyperlinks>
  <printOptions horizontalCentered="1"/>
  <pageMargins left="0.25" right="0.25" top="0.75" bottom="0.75" header="0.3" footer="0.3"/>
  <pageSetup scale="19" fitToHeight="0" orientation="portrait"/>
  <headerFooter differentFirst="1">
    <oddFooter>Page &amp;P of &amp;N</oddFooter>
  </headerFooter>
  <drawing r:id="rId1"/>
  <tableParts count="4">
    <tablePart r:id="rId2"/>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iconSet" priority="218" id="{94DF688A-224E-48DE-B378-D94E7BAD7704}">
            <x14:iconSet iconSet="3Symbols2" custom="1">
              <x14:cfvo type="percent">
                <xm:f>0</xm:f>
              </x14:cfvo>
              <x14:cfvo type="num">
                <xm:f>1</xm:f>
              </x14:cfvo>
              <x14:cfvo type="num">
                <xm:f>2</xm:f>
              </x14:cfvo>
              <x14:cfIcon iconSet="3Flags" iconId="0"/>
              <x14:cfIcon iconSet="3Flags" iconId="1"/>
              <x14:cfIcon iconSet="3Flags" iconId="2"/>
            </x14:iconSet>
          </x14:cfRule>
          <xm:sqref>E11:E13</xm:sqref>
        </x14:conditionalFormatting>
        <x14:conditionalFormatting xmlns:xm="http://schemas.microsoft.com/office/excel/2006/main">
          <x14:cfRule type="iconSet" priority="222" id="{5C25ABB6-C1BC-4F9F-8201-38A0C9253413}">
            <x14:iconSet iconSet="3Symbols2" custom="1">
              <x14:cfvo type="percent">
                <xm:f>0</xm:f>
              </x14:cfvo>
              <x14:cfvo type="num">
                <xm:f>1</xm:f>
              </x14:cfvo>
              <x14:cfvo type="num">
                <xm:f>2</xm:f>
              </x14:cfvo>
              <x14:cfIcon iconSet="3Flags" iconId="0"/>
              <x14:cfIcon iconSet="3Flags" iconId="1"/>
              <x14:cfIcon iconSet="3Flags" iconId="2"/>
            </x14:iconSet>
          </x14:cfRule>
          <xm:sqref>E21 E23</xm:sqref>
        </x14:conditionalFormatting>
        <x14:conditionalFormatting xmlns:xm="http://schemas.microsoft.com/office/excel/2006/main">
          <x14:cfRule type="iconSet" priority="226" id="{2F46B32B-4B2C-477C-A9DA-5B3813AC6D84}">
            <x14:iconSet iconSet="3Symbols2" custom="1">
              <x14:cfvo type="percent">
                <xm:f>0</xm:f>
              </x14:cfvo>
              <x14:cfvo type="num">
                <xm:f>1</xm:f>
              </x14:cfvo>
              <x14:cfvo type="num">
                <xm:f>2</xm:f>
              </x14:cfvo>
              <x14:cfIcon iconSet="3Flags" iconId="0"/>
              <x14:cfIcon iconSet="3Flags" iconId="1"/>
              <x14:cfIcon iconSet="3Flags" iconId="2"/>
            </x14:iconSet>
          </x14:cfRule>
          <xm:sqref>E32:E33</xm:sqref>
        </x14:conditionalFormatting>
        <x14:conditionalFormatting xmlns:xm="http://schemas.microsoft.com/office/excel/2006/main">
          <x14:cfRule type="iconSet" priority="209" id="{16CE2805-810F-4B34-8F31-13470C856774}">
            <x14:iconSet iconSet="3Symbols2" custom="1">
              <x14:cfvo type="percent">
                <xm:f>0</xm:f>
              </x14:cfvo>
              <x14:cfvo type="num">
                <xm:f>1</xm:f>
              </x14:cfvo>
              <x14:cfvo type="num">
                <xm:f>2</xm:f>
              </x14:cfvo>
              <x14:cfIcon iconSet="3Flags" iconId="0"/>
              <x14:cfIcon iconSet="3Flags" iconId="1"/>
              <x14:cfIcon iconSet="3Flags" iconId="2"/>
            </x14:iconSet>
          </x14:cfRule>
          <xm:sqref>E34</xm:sqref>
        </x14:conditionalFormatting>
        <x14:conditionalFormatting xmlns:xm="http://schemas.microsoft.com/office/excel/2006/main">
          <x14:cfRule type="iconSet" priority="204" id="{F927EAF6-8839-476B-99E2-753941D59BCD}">
            <x14:iconSet iconSet="3Symbols2" custom="1">
              <x14:cfvo type="percent">
                <xm:f>0</xm:f>
              </x14:cfvo>
              <x14:cfvo type="num">
                <xm:f>1</xm:f>
              </x14:cfvo>
              <x14:cfvo type="num">
                <xm:f>2</xm:f>
              </x14:cfvo>
              <x14:cfIcon iconSet="3Flags" iconId="0"/>
              <x14:cfIcon iconSet="3Flags" iconId="1"/>
              <x14:cfIcon iconSet="3Flags" iconId="2"/>
            </x14:iconSet>
          </x14:cfRule>
          <xm:sqref>E24</xm:sqref>
        </x14:conditionalFormatting>
        <x14:conditionalFormatting xmlns:xm="http://schemas.microsoft.com/office/excel/2006/main">
          <x14:cfRule type="iconSet" priority="199" id="{6A0EAA2F-C180-4DD2-8925-7A604EDFCEEC}">
            <x14:iconSet iconSet="3Symbols2" custom="1">
              <x14:cfvo type="percent">
                <xm:f>0</xm:f>
              </x14:cfvo>
              <x14:cfvo type="num">
                <xm:f>1</xm:f>
              </x14:cfvo>
              <x14:cfvo type="num">
                <xm:f>2</xm:f>
              </x14:cfvo>
              <x14:cfIcon iconSet="3Flags" iconId="0"/>
              <x14:cfIcon iconSet="3Flags" iconId="1"/>
              <x14:cfIcon iconSet="3Flags" iconId="2"/>
            </x14:iconSet>
          </x14:cfRule>
          <xm:sqref>E45</xm:sqref>
        </x14:conditionalFormatting>
        <x14:conditionalFormatting xmlns:xm="http://schemas.microsoft.com/office/excel/2006/main">
          <x14:cfRule type="iconSet" priority="230" id="{2A947D41-C125-48DC-A933-3B3561D27379}">
            <x14:iconSet iconSet="3Symbols2" custom="1">
              <x14:cfvo type="percent">
                <xm:f>0</xm:f>
              </x14:cfvo>
              <x14:cfvo type="num">
                <xm:f>1</xm:f>
              </x14:cfvo>
              <x14:cfvo type="num">
                <xm:f>2</xm:f>
              </x14:cfvo>
              <x14:cfIcon iconSet="3Flags" iconId="0"/>
              <x14:cfIcon iconSet="3Flags" iconId="1"/>
              <x14:cfIcon iconSet="3Flags" iconId="2"/>
            </x14:iconSet>
          </x14:cfRule>
          <xm:sqref>E43:E45</xm:sqref>
        </x14:conditionalFormatting>
        <x14:conditionalFormatting xmlns:xm="http://schemas.microsoft.com/office/excel/2006/main">
          <x14:cfRule type="iconSet" priority="181" id="{2DFDCBCF-B997-4B4F-B55C-0929A8BBE298}">
            <x14:iconSet iconSet="3Symbols2" custom="1">
              <x14:cfvo type="percent">
                <xm:f>0</xm:f>
              </x14:cfvo>
              <x14:cfvo type="num">
                <xm:f>1</xm:f>
              </x14:cfvo>
              <x14:cfvo type="num">
                <xm:f>2</xm:f>
              </x14:cfvo>
              <x14:cfIcon iconSet="3Flags" iconId="0"/>
              <x14:cfIcon iconSet="3Flags" iconId="1"/>
              <x14:cfIcon iconSet="3Flags" iconId="2"/>
            </x14:iconSet>
          </x14:cfRule>
          <xm:sqref>E35</xm:sqref>
        </x14:conditionalFormatting>
        <x14:conditionalFormatting xmlns:xm="http://schemas.microsoft.com/office/excel/2006/main">
          <x14:cfRule type="iconSet" priority="176" id="{E8F2F70C-BF9E-435E-88F6-2B0C1ECCAB4B}">
            <x14:iconSet iconSet="3Symbols2" custom="1">
              <x14:cfvo type="percent">
                <xm:f>0</xm:f>
              </x14:cfvo>
              <x14:cfvo type="num">
                <xm:f>1</xm:f>
              </x14:cfvo>
              <x14:cfvo type="num">
                <xm:f>2</xm:f>
              </x14:cfvo>
              <x14:cfIcon iconSet="3Flags" iconId="0"/>
              <x14:cfIcon iconSet="3Flags" iconId="1"/>
              <x14:cfIcon iconSet="3Flags" iconId="2"/>
            </x14:iconSet>
          </x14:cfRule>
          <xm:sqref>E22</xm:sqref>
        </x14:conditionalFormatting>
        <x14:conditionalFormatting xmlns:xm="http://schemas.microsoft.com/office/excel/2006/main">
          <x14:cfRule type="iconSet" priority="4" id="{5802C44A-DA62-4091-8FF2-C75028AE51CE}">
            <x14:iconSet iconSet="3Symbols2" custom="1">
              <x14:cfvo type="percent">
                <xm:f>0</xm:f>
              </x14:cfvo>
              <x14:cfvo type="num">
                <xm:f>1</xm:f>
              </x14:cfvo>
              <x14:cfvo type="num">
                <xm:f>2</xm:f>
              </x14:cfvo>
              <x14:cfIcon iconSet="3Flags" iconId="0"/>
              <x14:cfIcon iconSet="3Flags" iconId="1"/>
              <x14:cfIcon iconSet="3Flags" iconId="2"/>
            </x14:iconSet>
          </x14:cfRule>
          <xm:sqref>E22</xm:sqref>
        </x14:conditionalFormatting>
        <x14:conditionalFormatting xmlns:xm="http://schemas.microsoft.com/office/excel/2006/main">
          <x14:cfRule type="iconSet" priority="3" id="{276A1D51-9F19-4E8B-998D-4FEA4CD1C7D6}">
            <x14:iconSet iconSet="3Symbols2" custom="1">
              <x14:cfvo type="percent">
                <xm:f>0</xm:f>
              </x14:cfvo>
              <x14:cfvo type="num">
                <xm:f>1</xm:f>
              </x14:cfvo>
              <x14:cfvo type="num">
                <xm:f>2</xm:f>
              </x14:cfvo>
              <x14:cfIcon iconSet="3Flags" iconId="0"/>
              <x14:cfIcon iconSet="3Flags" iconId="1"/>
              <x14:cfIcon iconSet="3Flags" iconId="2"/>
            </x14:iconSet>
          </x14:cfRule>
          <xm:sqref>E24</xm:sqref>
        </x14:conditionalFormatting>
        <x14:conditionalFormatting xmlns:xm="http://schemas.microsoft.com/office/excel/2006/main">
          <x14:cfRule type="iconSet" priority="2" id="{7399B845-0989-4CED-9A4A-462C2575093D}">
            <x14:iconSet iconSet="3Symbols2" custom="1">
              <x14:cfvo type="percent">
                <xm:f>0</xm:f>
              </x14:cfvo>
              <x14:cfvo type="num">
                <xm:f>1</xm:f>
              </x14:cfvo>
              <x14:cfvo type="num">
                <xm:f>2</xm:f>
              </x14:cfvo>
              <x14:cfIcon iconSet="3Flags" iconId="0"/>
              <x14:cfIcon iconSet="3Flags" iconId="1"/>
              <x14:cfIcon iconSet="3Flags" iconId="2"/>
            </x14:iconSet>
          </x14:cfRule>
          <xm:sqref>E34</xm:sqref>
        </x14:conditionalFormatting>
        <x14:conditionalFormatting xmlns:xm="http://schemas.microsoft.com/office/excel/2006/main">
          <x14:cfRule type="iconSet" priority="1" id="{2F18CFD7-2CF0-4CBB-AA71-1936A957003E}">
            <x14:iconSet iconSet="3Symbols2" custom="1">
              <x14:cfvo type="percent">
                <xm:f>0</xm:f>
              </x14:cfvo>
              <x14:cfvo type="num">
                <xm:f>1</xm:f>
              </x14:cfvo>
              <x14:cfvo type="num">
                <xm:f>2</xm:f>
              </x14:cfvo>
              <x14:cfIcon iconSet="3Flags" iconId="0"/>
              <x14:cfIcon iconSet="3Flags" iconId="1"/>
              <x14:cfIcon iconSet="3Flags" iconId="2"/>
            </x14:iconSet>
          </x14:cfRule>
          <xm:sqref>E35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CX48"/>
  <sheetViews>
    <sheetView showGridLines="0" topLeftCell="A7" zoomScale="80" zoomScaleNormal="80" workbookViewId="0">
      <selection activeCell="F9" sqref="F9"/>
    </sheetView>
  </sheetViews>
  <sheetFormatPr defaultColWidth="0" defaultRowHeight="30" customHeight="1" zeroHeight="1" x14ac:dyDescent="0.35"/>
  <cols>
    <col min="1" max="1" width="2.625" style="8" customWidth="1"/>
    <col min="2" max="2" width="1.125" style="8" customWidth="1"/>
    <col min="3" max="3" width="54.25" style="8" customWidth="1"/>
    <col min="4" max="4" width="27" style="8" customWidth="1"/>
    <col min="5" max="5" width="35.5" style="8" customWidth="1"/>
    <col min="6" max="6" width="31.125" style="8" customWidth="1"/>
    <col min="7" max="7" width="8.75" style="8" customWidth="1"/>
    <col min="8" max="8" width="47.375" style="8" customWidth="1"/>
    <col min="9" max="9" width="1.125" style="8" customWidth="1"/>
    <col min="10" max="10" width="17" style="8" customWidth="1"/>
    <col min="11" max="11" width="22.625" style="8" hidden="1" customWidth="1"/>
    <col min="12" max="12" width="31" style="8" hidden="1" customWidth="1"/>
    <col min="13" max="13" width="16.25" style="8" hidden="1" customWidth="1"/>
    <col min="14" max="14" width="4.125" style="8" hidden="1" customWidth="1"/>
    <col min="15" max="15" width="2.625" style="8" hidden="1" customWidth="1"/>
    <col min="16" max="16" width="1.125" style="8" hidden="1" customWidth="1"/>
    <col min="17" max="17" width="48.375" style="8" hidden="1" customWidth="1"/>
    <col min="18" max="18" width="22.625" style="8" hidden="1" customWidth="1"/>
    <col min="19" max="19" width="31" style="8" hidden="1" customWidth="1"/>
    <col min="20" max="20" width="15.25" style="8" hidden="1" customWidth="1"/>
    <col min="21" max="21" width="4.125" style="8" hidden="1" customWidth="1"/>
    <col min="22" max="22" width="2.625" style="8" hidden="1" customWidth="1"/>
    <col min="23" max="23" width="1.125" style="8" hidden="1" customWidth="1"/>
    <col min="24" max="24" width="48.375" style="8" hidden="1" customWidth="1"/>
    <col min="25" max="25" width="22.625" style="8" hidden="1" customWidth="1"/>
    <col min="26" max="26" width="31" style="8" hidden="1" customWidth="1"/>
    <col min="27" max="27" width="13" style="8" hidden="1" customWidth="1"/>
    <col min="28" max="28" width="4.125" style="8" hidden="1" customWidth="1"/>
    <col min="29" max="102" width="0" style="8" hidden="1" customWidth="1"/>
    <col min="103" max="16384" width="9.125" style="8" hidden="1"/>
  </cols>
  <sheetData>
    <row r="1" spans="1:102" ht="30" customHeight="1" x14ac:dyDescent="0.35">
      <c r="A1" s="9"/>
      <c r="B1" s="9"/>
      <c r="C1" s="282" t="s">
        <v>63</v>
      </c>
      <c r="D1" s="283"/>
      <c r="E1" s="283"/>
      <c r="F1" s="9"/>
      <c r="G1" s="9"/>
      <c r="H1" s="9"/>
      <c r="I1" s="9"/>
      <c r="J1" s="60"/>
      <c r="K1" s="9"/>
      <c r="L1" s="9"/>
      <c r="M1" s="9"/>
      <c r="N1" s="22"/>
      <c r="O1" s="9"/>
      <c r="P1" s="9"/>
      <c r="Q1" s="60"/>
      <c r="R1" s="9"/>
      <c r="S1" s="9"/>
      <c r="T1" s="9"/>
      <c r="U1" s="22"/>
      <c r="V1" s="9"/>
      <c r="W1" s="9"/>
      <c r="X1" s="60"/>
      <c r="Y1" s="9"/>
      <c r="Z1" s="9"/>
      <c r="AA1" s="9"/>
      <c r="AB1" s="22"/>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row>
    <row r="2" spans="1:102" s="29" customFormat="1" ht="35.65" customHeight="1" x14ac:dyDescent="0.35">
      <c r="A2" s="53"/>
      <c r="B2" s="284" t="s">
        <v>120</v>
      </c>
      <c r="C2" s="284"/>
      <c r="D2" s="284"/>
      <c r="E2" s="284"/>
      <c r="F2" s="53"/>
      <c r="G2" s="53"/>
      <c r="H2" s="53"/>
      <c r="I2" s="252"/>
      <c r="J2" s="252"/>
      <c r="K2" s="252"/>
      <c r="L2" s="252"/>
      <c r="M2" s="53"/>
      <c r="N2" s="53"/>
      <c r="O2" s="53"/>
      <c r="P2" s="252"/>
      <c r="Q2" s="252"/>
      <c r="R2" s="252"/>
      <c r="S2" s="252"/>
      <c r="T2" s="53"/>
      <c r="U2" s="53"/>
      <c r="V2" s="53"/>
      <c r="W2" s="252"/>
      <c r="X2" s="252"/>
      <c r="Y2" s="252"/>
      <c r="Z2" s="252"/>
      <c r="AA2" s="53"/>
      <c r="AB2" s="53"/>
    </row>
    <row r="3" spans="1:102" s="131" customFormat="1" ht="55.5" customHeight="1" x14ac:dyDescent="0.35">
      <c r="A3" s="129"/>
      <c r="B3" s="300" t="s">
        <v>119</v>
      </c>
      <c r="C3" s="300"/>
      <c r="D3" s="300"/>
      <c r="E3" s="300"/>
      <c r="F3" s="130"/>
      <c r="G3" s="33"/>
      <c r="H3" s="129"/>
      <c r="I3" s="255"/>
      <c r="J3" s="255"/>
      <c r="K3" s="255"/>
      <c r="L3" s="255"/>
      <c r="M3" s="130"/>
      <c r="N3" s="130"/>
      <c r="O3" s="129"/>
      <c r="P3" s="255"/>
      <c r="Q3" s="255"/>
      <c r="R3" s="255"/>
      <c r="S3" s="255"/>
      <c r="T3" s="130"/>
      <c r="U3" s="130"/>
      <c r="V3" s="129"/>
      <c r="W3" s="255"/>
      <c r="X3" s="255"/>
      <c r="Y3" s="255"/>
      <c r="Z3" s="255"/>
      <c r="AA3" s="130"/>
      <c r="AB3" s="130"/>
    </row>
    <row r="4" spans="1:102" ht="44.1" customHeight="1" x14ac:dyDescent="0.35">
      <c r="A4" s="9"/>
      <c r="B4" s="17"/>
      <c r="C4" s="145" t="s">
        <v>128</v>
      </c>
      <c r="D4" s="14"/>
      <c r="E4" s="10"/>
      <c r="F4" s="9"/>
      <c r="G4" s="9"/>
      <c r="H4" s="9"/>
      <c r="I4" s="17"/>
      <c r="J4" s="17"/>
      <c r="K4" s="14"/>
      <c r="L4" s="10"/>
      <c r="M4" s="9"/>
      <c r="N4" s="9"/>
      <c r="O4" s="9"/>
      <c r="P4" s="17"/>
      <c r="Q4" s="17"/>
      <c r="R4" s="14"/>
      <c r="S4" s="10"/>
      <c r="T4" s="9"/>
      <c r="U4" s="9"/>
      <c r="V4" s="9"/>
      <c r="W4" s="17"/>
      <c r="X4" s="17"/>
      <c r="Y4" s="14"/>
      <c r="Z4" s="10"/>
      <c r="AA4" s="9"/>
      <c r="AB4" s="9"/>
    </row>
    <row r="5" spans="1:102" s="63" customFormat="1" ht="42.6" customHeight="1" x14ac:dyDescent="0.35">
      <c r="B5" s="294" t="s">
        <v>123</v>
      </c>
      <c r="C5" s="294"/>
      <c r="D5" s="120" t="s">
        <v>124</v>
      </c>
      <c r="E5" s="121"/>
      <c r="F5" s="122"/>
      <c r="H5" s="154" t="s">
        <v>122</v>
      </c>
      <c r="O5" s="62"/>
      <c r="V5" s="62"/>
    </row>
    <row r="6" spans="1:102" ht="48" customHeight="1" x14ac:dyDescent="0.35">
      <c r="A6" s="9"/>
      <c r="B6" s="285" t="s">
        <v>15</v>
      </c>
      <c r="C6" s="285"/>
      <c r="D6" s="281" t="s">
        <v>11</v>
      </c>
      <c r="E6" s="281"/>
      <c r="F6" s="281"/>
      <c r="G6" s="9"/>
      <c r="H6" s="275"/>
      <c r="N6" s="9"/>
      <c r="O6" s="9"/>
      <c r="U6" s="9"/>
      <c r="V6" s="9"/>
      <c r="AB6" s="9"/>
    </row>
    <row r="7" spans="1:102" ht="73.5" customHeight="1" x14ac:dyDescent="0.35">
      <c r="A7" s="9"/>
      <c r="B7" s="286" t="s">
        <v>82</v>
      </c>
      <c r="C7" s="286"/>
      <c r="D7" s="280" t="s">
        <v>146</v>
      </c>
      <c r="E7" s="280"/>
      <c r="F7" s="280"/>
      <c r="G7" s="9"/>
      <c r="H7" s="276"/>
      <c r="N7" s="9"/>
      <c r="O7" s="9"/>
      <c r="U7" s="9"/>
      <c r="V7" s="9"/>
      <c r="AB7" s="9"/>
    </row>
    <row r="8" spans="1:102" ht="76.5" customHeight="1" x14ac:dyDescent="0.35">
      <c r="A8" s="9"/>
      <c r="B8" s="286"/>
      <c r="C8" s="286"/>
      <c r="D8" s="231">
        <v>0</v>
      </c>
      <c r="E8" s="279" t="str">
        <f>REPT(CHAR(61),D8)</f>
        <v/>
      </c>
      <c r="F8" s="279"/>
      <c r="G8" s="9"/>
      <c r="H8" s="277"/>
      <c r="N8" s="9"/>
      <c r="O8" s="9"/>
      <c r="U8" s="9"/>
      <c r="V8" s="9"/>
      <c r="AB8" s="9"/>
    </row>
    <row r="9" spans="1:102" ht="42.75" customHeight="1" thickBot="1" x14ac:dyDescent="0.4">
      <c r="A9" s="9"/>
      <c r="B9" s="119"/>
      <c r="C9" s="110"/>
      <c r="D9" s="151"/>
      <c r="E9" s="152"/>
      <c r="F9" s="9"/>
      <c r="G9" s="9"/>
      <c r="H9" s="9"/>
      <c r="N9" s="9"/>
      <c r="O9" s="9"/>
      <c r="U9" s="9"/>
      <c r="V9" s="9"/>
      <c r="AB9" s="9"/>
    </row>
    <row r="10" spans="1:102" ht="63" customHeight="1" thickBot="1" x14ac:dyDescent="0.4">
      <c r="A10" s="54"/>
      <c r="B10" s="147" t="s">
        <v>10</v>
      </c>
      <c r="C10" s="149" t="s">
        <v>121</v>
      </c>
      <c r="D10" s="150" t="s">
        <v>138</v>
      </c>
      <c r="E10" s="150" t="s">
        <v>16</v>
      </c>
      <c r="F10" s="150" t="s">
        <v>144</v>
      </c>
      <c r="H10" s="173" t="s">
        <v>122</v>
      </c>
      <c r="N10" s="9"/>
      <c r="O10" s="54"/>
      <c r="U10" s="9"/>
      <c r="V10" s="54"/>
      <c r="AB10" s="9"/>
    </row>
    <row r="11" spans="1:102" ht="40.15" customHeight="1" thickBot="1" x14ac:dyDescent="0.4">
      <c r="A11" s="9"/>
      <c r="B11" s="13">
        <f>Tasks341846[Status]</f>
        <v>0</v>
      </c>
      <c r="C11" s="6" t="s">
        <v>103</v>
      </c>
      <c r="D11" s="235" t="s">
        <v>0</v>
      </c>
      <c r="E11" s="251">
        <f>IF(Tasks341846[[#This Row],[Have processes been put in place to undertake task?]]="Yes",2,IF(Tasks341846[[#This Row],[Have processes been put in place to undertake task?]]="No",0,IF(Tasks341846[[#This Row],[Have processes been put in place to undertake task?]]="Partly",1)))</f>
        <v>0</v>
      </c>
      <c r="F11" s="234" t="s">
        <v>158</v>
      </c>
      <c r="H11" s="237"/>
      <c r="N11" s="9"/>
      <c r="O11" s="9"/>
      <c r="U11" s="9"/>
      <c r="V11" s="9"/>
      <c r="AB11" s="9"/>
    </row>
    <row r="12" spans="1:102" ht="40.15" customHeight="1" thickBot="1" x14ac:dyDescent="0.4">
      <c r="A12" s="9"/>
      <c r="B12" s="13">
        <f>Tasks341846[Status]</f>
        <v>0</v>
      </c>
      <c r="C12" s="6" t="s">
        <v>104</v>
      </c>
      <c r="D12" s="235" t="s">
        <v>0</v>
      </c>
      <c r="E12" s="251">
        <f>IF(Tasks341846[[#This Row],[Have processes been put in place to undertake task?]]="Yes",2,IF(Tasks341846[[#This Row],[Have processes been put in place to undertake task?]]="No",0,IF(Tasks341846[[#This Row],[Have processes been put in place to undertake task?]]="Partly",1)))</f>
        <v>0</v>
      </c>
      <c r="F12" s="234" t="s">
        <v>158</v>
      </c>
      <c r="H12" s="237"/>
      <c r="N12" s="9"/>
      <c r="O12" s="9"/>
      <c r="U12" s="9"/>
      <c r="V12" s="9"/>
      <c r="AB12" s="9"/>
    </row>
    <row r="13" spans="1:102" ht="43.5" customHeight="1" x14ac:dyDescent="0.35">
      <c r="A13" s="9"/>
      <c r="B13" s="9"/>
      <c r="C13" s="9"/>
      <c r="D13" s="9"/>
      <c r="E13" s="9"/>
      <c r="F13" s="9"/>
      <c r="G13" s="9"/>
      <c r="I13" s="9"/>
      <c r="J13" s="9"/>
      <c r="K13" s="9"/>
      <c r="L13" s="9"/>
      <c r="M13" s="9"/>
      <c r="N13" s="9"/>
      <c r="O13" s="9"/>
      <c r="P13" s="9"/>
      <c r="Q13" s="9"/>
      <c r="R13" s="9"/>
      <c r="S13" s="9"/>
      <c r="T13" s="9"/>
      <c r="U13" s="9"/>
      <c r="V13" s="9"/>
      <c r="W13" s="9"/>
      <c r="X13" s="9"/>
      <c r="Y13" s="9"/>
      <c r="Z13" s="9"/>
      <c r="AA13" s="9"/>
      <c r="AB13" s="9"/>
    </row>
    <row r="14" spans="1:102" ht="43.5" customHeight="1" x14ac:dyDescent="0.35">
      <c r="B14" s="294" t="s">
        <v>123</v>
      </c>
      <c r="C14" s="294"/>
      <c r="D14" s="123" t="s">
        <v>125</v>
      </c>
      <c r="E14" s="124"/>
      <c r="F14" s="122"/>
      <c r="H14" s="154" t="s">
        <v>122</v>
      </c>
    </row>
    <row r="15" spans="1:102" ht="54.75" customHeight="1" x14ac:dyDescent="0.35">
      <c r="B15" s="285" t="s">
        <v>15</v>
      </c>
      <c r="C15" s="285"/>
      <c r="D15" s="281" t="s">
        <v>11</v>
      </c>
      <c r="E15" s="281"/>
      <c r="F15" s="281"/>
      <c r="H15" s="301"/>
    </row>
    <row r="16" spans="1:102" ht="74.25" customHeight="1" x14ac:dyDescent="0.35">
      <c r="B16" s="286" t="s">
        <v>83</v>
      </c>
      <c r="C16" s="286"/>
      <c r="D16" s="280" t="s">
        <v>146</v>
      </c>
      <c r="E16" s="280"/>
      <c r="F16" s="280"/>
      <c r="H16" s="301"/>
    </row>
    <row r="17" spans="2:8" ht="54.75" customHeight="1" thickBot="1" x14ac:dyDescent="0.4">
      <c r="B17" s="286"/>
      <c r="C17" s="286"/>
      <c r="D17" s="231">
        <v>0</v>
      </c>
      <c r="E17" s="296" t="str">
        <f>REPT(CHAR(61),D17)</f>
        <v/>
      </c>
      <c r="F17" s="296"/>
      <c r="H17" s="301"/>
    </row>
    <row r="18" spans="2:8" ht="42" customHeight="1" thickBot="1" x14ac:dyDescent="0.4">
      <c r="B18" s="119"/>
      <c r="C18" s="110"/>
      <c r="D18" s="148"/>
      <c r="E18" s="139"/>
      <c r="F18" s="139"/>
    </row>
    <row r="19" spans="2:8" ht="71.25" customHeight="1" thickBot="1" x14ac:dyDescent="0.4">
      <c r="B19" s="147" t="s">
        <v>10</v>
      </c>
      <c r="C19" s="149" t="s">
        <v>121</v>
      </c>
      <c r="D19" s="150" t="s">
        <v>138</v>
      </c>
      <c r="E19" s="150" t="s">
        <v>16</v>
      </c>
      <c r="F19" s="150" t="s">
        <v>144</v>
      </c>
      <c r="H19" s="154" t="s">
        <v>122</v>
      </c>
    </row>
    <row r="20" spans="2:8" ht="42" customHeight="1" thickBot="1" x14ac:dyDescent="0.4">
      <c r="B20" s="13">
        <f>Tasks34151947[Status]</f>
        <v>0</v>
      </c>
      <c r="C20" s="6" t="s">
        <v>50</v>
      </c>
      <c r="D20" s="235" t="s">
        <v>0</v>
      </c>
      <c r="E20" s="251">
        <f>IF(Tasks34151947[[#This Row],[Have processes been put in place to undertake task?]]="Yes",2,IF(Tasks34151947[[#This Row],[Have processes been put in place to undertake task?]]="No",0,IF(Tasks34151947[[#This Row],[Have processes been put in place to undertake task?]]="Partly",1)))</f>
        <v>0</v>
      </c>
      <c r="F20" s="234" t="s">
        <v>0</v>
      </c>
      <c r="H20" s="237"/>
    </row>
    <row r="21" spans="2:8" ht="36" customHeight="1" thickBot="1" x14ac:dyDescent="0.4">
      <c r="B21" s="13">
        <f>Tasks34151947[Status]</f>
        <v>0</v>
      </c>
      <c r="C21" s="6" t="s">
        <v>51</v>
      </c>
      <c r="D21" s="235" t="s">
        <v>0</v>
      </c>
      <c r="E21" s="251">
        <f>IF(Tasks34151947[[#This Row],[Have processes been put in place to undertake task?]]="Yes",2,IF(Tasks34151947[[#This Row],[Have processes been put in place to undertake task?]]="No",0,IF(Tasks34151947[[#This Row],[Have processes been put in place to undertake task?]]="Partly",1)))</f>
        <v>0</v>
      </c>
      <c r="F21" s="234" t="s">
        <v>0</v>
      </c>
      <c r="H21" s="237"/>
    </row>
    <row r="22" spans="2:8" ht="46.5" customHeight="1" thickBot="1" x14ac:dyDescent="0.4">
      <c r="B22" s="13">
        <f>Tasks34151947[Status]</f>
        <v>0</v>
      </c>
      <c r="C22" s="6" t="s">
        <v>52</v>
      </c>
      <c r="D22" s="235" t="s">
        <v>0</v>
      </c>
      <c r="E22" s="251">
        <f>IF(Tasks34151947[[#This Row],[Have processes been put in place to undertake task?]]="Yes",2,IF(Tasks34151947[[#This Row],[Have processes been put in place to undertake task?]]="No",0,IF(Tasks34151947[[#This Row],[Have processes been put in place to undertake task?]]="Partly",1)))</f>
        <v>0</v>
      </c>
      <c r="F22" s="234" t="s">
        <v>0</v>
      </c>
      <c r="H22" s="237"/>
    </row>
    <row r="23" spans="2:8" ht="61.5" customHeight="1" x14ac:dyDescent="0.35">
      <c r="B23" s="9"/>
      <c r="F23" s="9"/>
    </row>
    <row r="24" spans="2:8" ht="41.25" customHeight="1" x14ac:dyDescent="0.35">
      <c r="B24" s="278" t="s">
        <v>123</v>
      </c>
      <c r="C24" s="278"/>
      <c r="D24" s="289" t="s">
        <v>126</v>
      </c>
      <c r="E24" s="289"/>
      <c r="F24" s="289"/>
      <c r="G24" s="169"/>
      <c r="H24" s="154" t="s">
        <v>143</v>
      </c>
    </row>
    <row r="25" spans="2:8" ht="62.25" customHeight="1" x14ac:dyDescent="0.35">
      <c r="B25" s="285" t="s">
        <v>15</v>
      </c>
      <c r="C25" s="285"/>
      <c r="D25" s="281" t="s">
        <v>11</v>
      </c>
      <c r="E25" s="281"/>
      <c r="F25" s="281"/>
      <c r="H25" s="275"/>
    </row>
    <row r="26" spans="2:8" ht="85.5" customHeight="1" x14ac:dyDescent="0.35">
      <c r="B26" s="286" t="s">
        <v>84</v>
      </c>
      <c r="C26" s="286"/>
      <c r="D26" s="280" t="s">
        <v>146</v>
      </c>
      <c r="E26" s="280"/>
      <c r="F26" s="280"/>
      <c r="H26" s="276"/>
    </row>
    <row r="27" spans="2:8" ht="62.25" customHeight="1" x14ac:dyDescent="0.35">
      <c r="B27" s="286"/>
      <c r="C27" s="286"/>
      <c r="D27" s="231">
        <v>0</v>
      </c>
      <c r="E27" s="279" t="str">
        <f>REPT(CHAR(61),D27)</f>
        <v/>
      </c>
      <c r="F27" s="279"/>
      <c r="H27" s="277"/>
    </row>
    <row r="28" spans="2:8" ht="36.75" customHeight="1" thickBot="1" x14ac:dyDescent="0.4">
      <c r="B28" s="119"/>
      <c r="C28" s="110"/>
      <c r="D28" s="151"/>
      <c r="E28" s="152"/>
      <c r="F28" s="9"/>
    </row>
    <row r="29" spans="2:8" ht="69.75" customHeight="1" thickBot="1" x14ac:dyDescent="0.4">
      <c r="B29" s="147" t="s">
        <v>10</v>
      </c>
      <c r="C29" s="149" t="s">
        <v>121</v>
      </c>
      <c r="D29" s="150" t="s">
        <v>138</v>
      </c>
      <c r="E29" s="150" t="s">
        <v>16</v>
      </c>
      <c r="F29" s="150" t="s">
        <v>144</v>
      </c>
      <c r="H29" s="154" t="s">
        <v>143</v>
      </c>
    </row>
    <row r="30" spans="2:8" ht="66" customHeight="1" thickBot="1" x14ac:dyDescent="0.4">
      <c r="B30" s="13">
        <f>Tasks3415162048[Status]</f>
        <v>0</v>
      </c>
      <c r="C30" s="6" t="s">
        <v>53</v>
      </c>
      <c r="D30" s="235" t="s">
        <v>0</v>
      </c>
      <c r="E30" s="251">
        <f>IF(Tasks3415162048[[#This Row],[Have processes been put in place to undertake task?]]="Yes",2,IF(Tasks3415162048[[#This Row],[Have processes been put in place to undertake task?]]="No",0,IF(Tasks3415162048[[#This Row],[Have processes been put in place to undertake task?]]="Partly",1)))</f>
        <v>0</v>
      </c>
      <c r="F30" s="234" t="s">
        <v>0</v>
      </c>
      <c r="H30" s="237"/>
    </row>
    <row r="31" spans="2:8" ht="42" customHeight="1" thickBot="1" x14ac:dyDescent="0.4">
      <c r="B31" s="13">
        <f>Tasks3415162048[Status]</f>
        <v>0</v>
      </c>
      <c r="C31" s="6" t="s">
        <v>54</v>
      </c>
      <c r="D31" s="235" t="s">
        <v>0</v>
      </c>
      <c r="E31" s="251">
        <f>IF(Tasks3415162048[[#This Row],[Have processes been put in place to undertake task?]]="Yes",2,IF(Tasks3415162048[[#This Row],[Have processes been put in place to undertake task?]]="No",0,IF(Tasks3415162048[[#This Row],[Have processes been put in place to undertake task?]]="Partly",1)))</f>
        <v>0</v>
      </c>
      <c r="F31" s="234" t="s">
        <v>0</v>
      </c>
      <c r="H31" s="237"/>
    </row>
    <row r="32" spans="2:8" ht="42" customHeight="1" thickBot="1" x14ac:dyDescent="0.4">
      <c r="B32" s="13">
        <f>Tasks3415162048[Status]</f>
        <v>0</v>
      </c>
      <c r="C32" s="6" t="s">
        <v>55</v>
      </c>
      <c r="D32" s="235" t="s">
        <v>0</v>
      </c>
      <c r="E32" s="251">
        <f>IF(Tasks3415162048[[#This Row],[Have processes been put in place to undertake task?]]="Yes",2,IF(Tasks3415162048[[#This Row],[Have processes been put in place to undertake task?]]="No",0,IF(Tasks3415162048[[#This Row],[Have processes been put in place to undertake task?]]="Partly",1)))</f>
        <v>0</v>
      </c>
      <c r="F32" s="234" t="s">
        <v>0</v>
      </c>
      <c r="H32" s="237"/>
    </row>
    <row r="33" spans="2:8" ht="42" customHeight="1" thickBot="1" x14ac:dyDescent="0.4">
      <c r="B33" s="13">
        <f>Tasks3415162048[Status]</f>
        <v>0</v>
      </c>
      <c r="C33" s="6" t="s">
        <v>56</v>
      </c>
      <c r="D33" s="235" t="s">
        <v>0</v>
      </c>
      <c r="E33" s="251">
        <f>IF(Tasks3415162048[[#This Row],[Have processes been put in place to undertake task?]]="Yes",2,IF(Tasks3415162048[[#This Row],[Have processes been put in place to undertake task?]]="No",0,IF(Tasks3415162048[[#This Row],[Have processes been put in place to undertake task?]]="Partly",1)))</f>
        <v>0</v>
      </c>
      <c r="F33" s="234" t="s">
        <v>0</v>
      </c>
      <c r="H33" s="237"/>
    </row>
    <row r="34" spans="2:8" ht="42" customHeight="1" x14ac:dyDescent="0.35">
      <c r="B34" s="71"/>
      <c r="C34" s="9"/>
      <c r="D34" s="140"/>
      <c r="E34" s="141"/>
      <c r="F34" s="142"/>
    </row>
    <row r="35" spans="2:8" ht="42" customHeight="1" x14ac:dyDescent="0.35">
      <c r="B35" s="278" t="s">
        <v>123</v>
      </c>
      <c r="C35" s="278"/>
      <c r="D35" s="289" t="s">
        <v>127</v>
      </c>
      <c r="E35" s="289"/>
      <c r="F35" s="289"/>
      <c r="H35" s="154" t="s">
        <v>143</v>
      </c>
    </row>
    <row r="36" spans="2:8" ht="47.25" customHeight="1" x14ac:dyDescent="0.35">
      <c r="B36" s="285" t="s">
        <v>15</v>
      </c>
      <c r="C36" s="285"/>
      <c r="D36" s="281" t="s">
        <v>11</v>
      </c>
      <c r="E36" s="281"/>
      <c r="F36" s="281"/>
      <c r="H36" s="275"/>
    </row>
    <row r="37" spans="2:8" ht="73.5" customHeight="1" x14ac:dyDescent="0.35">
      <c r="B37" s="286" t="s">
        <v>85</v>
      </c>
      <c r="C37" s="286"/>
      <c r="D37" s="280" t="s">
        <v>146</v>
      </c>
      <c r="E37" s="280"/>
      <c r="F37" s="280"/>
      <c r="H37" s="276"/>
    </row>
    <row r="38" spans="2:8" ht="47.25" customHeight="1" thickBot="1" x14ac:dyDescent="0.4">
      <c r="B38" s="286"/>
      <c r="C38" s="286"/>
      <c r="D38" s="236">
        <v>0</v>
      </c>
      <c r="E38" s="296" t="str">
        <f>REPT(CHAR(61),D38)</f>
        <v/>
      </c>
      <c r="F38" s="296"/>
      <c r="H38" s="277"/>
    </row>
    <row r="39" spans="2:8" ht="66" customHeight="1" thickBot="1" x14ac:dyDescent="0.4">
      <c r="B39" s="119"/>
      <c r="C39" s="110"/>
      <c r="D39" s="148"/>
      <c r="E39" s="139"/>
      <c r="F39" s="139"/>
    </row>
    <row r="40" spans="2:8" ht="63" customHeight="1" thickBot="1" x14ac:dyDescent="0.4">
      <c r="B40" s="147" t="s">
        <v>10</v>
      </c>
      <c r="C40" s="149" t="s">
        <v>121</v>
      </c>
      <c r="D40" s="150" t="s">
        <v>138</v>
      </c>
      <c r="E40" s="150" t="s">
        <v>16</v>
      </c>
      <c r="F40" s="150" t="s">
        <v>144</v>
      </c>
      <c r="H40" s="154" t="s">
        <v>142</v>
      </c>
    </row>
    <row r="41" spans="2:8" ht="30" customHeight="1" thickBot="1" x14ac:dyDescent="0.4">
      <c r="B41" s="13">
        <f>Tasks3415172149[Status]</f>
        <v>0</v>
      </c>
      <c r="C41" s="6" t="s">
        <v>57</v>
      </c>
      <c r="D41" s="235" t="s">
        <v>0</v>
      </c>
      <c r="E41" s="251">
        <f>IF(Tasks3415172149[[#This Row],[Have processes been put in place to undertake task?]]="Yes",2,IF(Tasks3415172149[[#This Row],[Have processes been put in place to undertake task?]]="No",0,IF(Tasks3415172149[[#This Row],[Have processes been put in place to undertake task?]]="Partly",1)))</f>
        <v>0</v>
      </c>
      <c r="F41" s="234" t="s">
        <v>0</v>
      </c>
      <c r="H41" s="237"/>
    </row>
    <row r="42" spans="2:8" ht="30" customHeight="1" thickBot="1" x14ac:dyDescent="0.4">
      <c r="B42" s="13">
        <f>Tasks3415172149[Status]</f>
        <v>0</v>
      </c>
      <c r="C42" s="6" t="s">
        <v>58</v>
      </c>
      <c r="D42" s="235" t="s">
        <v>0</v>
      </c>
      <c r="E42" s="251">
        <f>IF(Tasks3415172149[[#This Row],[Have processes been put in place to undertake task?]]="Yes",2,IF(Tasks3415172149[[#This Row],[Have processes been put in place to undertake task?]]="No",0,IF(Tasks3415172149[[#This Row],[Have processes been put in place to undertake task?]]="Partly",1)))</f>
        <v>0</v>
      </c>
      <c r="F42" s="234" t="s">
        <v>0</v>
      </c>
      <c r="H42" s="237"/>
    </row>
    <row r="43" spans="2:8" ht="30" customHeight="1" thickBot="1" x14ac:dyDescent="0.4">
      <c r="B43" s="13">
        <f>Tasks3415172149[Status]</f>
        <v>0</v>
      </c>
      <c r="C43" s="6" t="s">
        <v>59</v>
      </c>
      <c r="D43" s="235" t="s">
        <v>0</v>
      </c>
      <c r="E43" s="251">
        <f>IF(Tasks3415172149[[#This Row],[Have processes been put in place to undertake task?]]="Yes",2,IF(Tasks3415172149[[#This Row],[Have processes been put in place to undertake task?]]="No",0,IF(Tasks3415172149[[#This Row],[Have processes been put in place to undertake task?]]="Partly",1)))</f>
        <v>0</v>
      </c>
      <c r="F43" s="234" t="s">
        <v>0</v>
      </c>
      <c r="H43" s="237"/>
    </row>
    <row r="44" spans="2:8" ht="30" customHeight="1" thickBot="1" x14ac:dyDescent="0.4">
      <c r="B44" s="13">
        <f>Tasks3415172149[Status]</f>
        <v>0</v>
      </c>
      <c r="C44" s="6" t="s">
        <v>60</v>
      </c>
      <c r="D44" s="235" t="s">
        <v>0</v>
      </c>
      <c r="E44" s="251">
        <f>IF(Tasks3415172149[[#This Row],[Have processes been put in place to undertake task?]]="Yes",2,IF(Tasks3415172149[[#This Row],[Have processes been put in place to undertake task?]]="No",0,IF(Tasks3415172149[[#This Row],[Have processes been put in place to undertake task?]]="Partly",1)))</f>
        <v>0</v>
      </c>
      <c r="F44" s="234" t="s">
        <v>0</v>
      </c>
      <c r="H44" s="237"/>
    </row>
    <row r="45" spans="2:8" ht="30" customHeight="1" x14ac:dyDescent="0.35">
      <c r="B45" s="9"/>
      <c r="C45" s="9"/>
      <c r="D45" s="9"/>
      <c r="E45" s="9"/>
      <c r="F45" s="9"/>
    </row>
    <row r="46" spans="2:8" ht="30" customHeight="1" x14ac:dyDescent="0.35"/>
    <row r="47" spans="2:8" ht="30" customHeight="1" x14ac:dyDescent="0.35"/>
    <row r="48" spans="2:8" ht="30" customHeight="1" x14ac:dyDescent="0.35"/>
  </sheetData>
  <sheetProtection algorithmName="SHA-512" hashValue="8CtmBLbZhAwHwX3c30LE+jMaxoqMDhyLEovNrtJp43GE64hmtGLa/jI4X+efhM5uX5bsmbOS2byosbBw1Mb7aQ==" saltValue="TqIOlJShhICmz3f7MrVTnA==" spinCount="100000" sheet="1" objects="1" scenarios="1"/>
  <mergeCells count="33">
    <mergeCell ref="H15:H17"/>
    <mergeCell ref="D26:F26"/>
    <mergeCell ref="E27:F27"/>
    <mergeCell ref="D36:F36"/>
    <mergeCell ref="D37:F37"/>
    <mergeCell ref="H36:H38"/>
    <mergeCell ref="H25:H27"/>
    <mergeCell ref="E38:F38"/>
    <mergeCell ref="B36:C36"/>
    <mergeCell ref="B5:C5"/>
    <mergeCell ref="B14:C14"/>
    <mergeCell ref="B24:C24"/>
    <mergeCell ref="D24:F24"/>
    <mergeCell ref="B35:C35"/>
    <mergeCell ref="D35:F35"/>
    <mergeCell ref="D6:F6"/>
    <mergeCell ref="D25:F25"/>
    <mergeCell ref="H6:H8"/>
    <mergeCell ref="D7:F7"/>
    <mergeCell ref="C1:E1"/>
    <mergeCell ref="B37:C38"/>
    <mergeCell ref="B2:E2"/>
    <mergeCell ref="B16:C17"/>
    <mergeCell ref="B25:C25"/>
    <mergeCell ref="B26:C27"/>
    <mergeCell ref="B3:E3"/>
    <mergeCell ref="B6:C6"/>
    <mergeCell ref="B7:C8"/>
    <mergeCell ref="B15:C15"/>
    <mergeCell ref="E8:F8"/>
    <mergeCell ref="D15:F15"/>
    <mergeCell ref="D16:F16"/>
    <mergeCell ref="E17:F17"/>
  </mergeCells>
  <conditionalFormatting sqref="B20:B22 B11:B12 B30:B33 B41:B44">
    <cfRule type="colorScale" priority="476">
      <colorScale>
        <cfvo type="num" val="0"/>
        <cfvo type="num" val="1"/>
        <cfvo type="num" val="2"/>
        <color rgb="FFF8696B"/>
        <color rgb="FFFFC000"/>
        <color rgb="FF63BE7B"/>
      </colorScale>
    </cfRule>
  </conditionalFormatting>
  <conditionalFormatting sqref="E11:F12 E20:F22 E30:F33 E41:F44">
    <cfRule type="expression" dxfId="166" priority="477">
      <formula>E11=2</formula>
    </cfRule>
    <cfRule type="expression" dxfId="165" priority="478">
      <formula>E11=1</formula>
    </cfRule>
    <cfRule type="expression" dxfId="164" priority="479">
      <formula>E11=0</formula>
    </cfRule>
  </conditionalFormatting>
  <dataValidations count="15">
    <dataValidation type="list" allowBlank="1" showInputMessage="1" showErrorMessage="1" sqref="D41:D44 D20:D22 D11:D12 D30:D34">
      <formula1>"No, Partly, Yes"</formula1>
    </dataValidation>
    <dataValidation allowBlank="1" showInputMessage="1" showErrorMessage="1" prompt="As an organisation that is now a leader on adaptation, you will have invaluable experience to share - and much still to learn. Your adaptation work will be strengthened when others are progressing, so take an active role in networks and connect with peers" sqref="C44"/>
    <dataValidation allowBlank="1" showInputMessage="1" showErrorMessage="1" prompt="The delivery of a long-term strategic programme of adaptation will require coordination and collaboration with partners. This includes agreeing resources and co-financing multi-year investment in adaptation actions. " sqref="C43"/>
    <dataValidation allowBlank="1" showInputMessage="1" showErrorMessage="1" prompt="Sustaining engagement with partners and stakeholders requires a significant on-going commitment – involving them in planning, implementation, and evaluation. This will be critical to acceptance and success of your adaptation plans." sqref="C42"/>
    <dataValidation allowBlank="1" showInputMessage="1" showErrorMessage="1" prompt="Effective partnership working will need on-going effort to maintain and refresh arrangements. Seek opportunities to integrate partnership working alongside your organisation’s efforts to mainstream adaptation into its functions/services. " sqref="C41"/>
    <dataValidation allowBlank="1" showInputMessage="1" showErrorMessage="1" prompt="Adaptation benefits from sharing experience and learning with others. Your organisation and ‘adaptation champions’ can join key networks – in Scotland and beyond. Aim to link with peer organisations to share ideas / experience and maybe collaborate. " sqref="C33"/>
    <dataValidation allowBlank="1" showInputMessage="1" showErrorMessage="1" prompt="Ongoing collaboration with partners can help you deliver an expanding programme of adaptation actions – achieving shared outcomes. " sqref="C32"/>
    <dataValidation allowBlank="1" showInputMessage="1" showErrorMessage="1" prompt="Delivering adaptation needs to involve a diverse range of stakeholders including communities, businesses and the third sector - look beyond the ‘usual suspects’. " sqref="C31"/>
    <dataValidation allowBlank="1" showInputMessage="1" showErrorMessage="1" prompt="As you work with partners more frequently and on larger projects, you will need to formalise partnership arrangements - agreeing roles, responsibilities and funding allocations. " sqref="C30"/>
    <dataValidation type="list" allowBlank="1" showInputMessage="1" showErrorMessage="1" sqref="F30:F33 F41:F44 F11:F12 F20:F22">
      <formula1>"Yes, No"</formula1>
    </dataValidation>
    <dataValidation allowBlank="1" showInputMessage="1" showErrorMessage="1" prompt="Highlight and communicate shared priorities, climate risks, and ongoing adaptation actions happening with partners. Use this communication to highlight the importance of your collective action internally and externally.   " sqref="C22"/>
    <dataValidation allowBlank="1" showInputMessage="1" showErrorMessage="1" prompt="Take practical action with partners helps to develop strong collaborative partnerships for the future. Seek opportunities for joint action on adaptation.  " sqref="C21"/>
    <dataValidation allowBlank="1" showInputMessage="1" showErrorMessage="1" prompt="Speak with external partners about on-going or future projects, shared priorities and potential alignment – laying the ground-work for collaboration. Engage with relevant groups." sqref="C20"/>
    <dataValidation allowBlank="1" showInputMessage="1" showErrorMessage="1" prompt="Join networks and professional institutions to develop personal relationships and connections with adaptation professionals and share learning. " sqref="C11"/>
    <dataValidation allowBlank="1" showInputMessage="1" showErrorMessage="1" prompt="Explore what statutory and non-statutory groups, partnerships and forums exist that already feature or have the potential to include adaptation within their remit and research their relevance to your adaptation work.  " sqref="C12"/>
  </dataValidations>
  <hyperlinks>
    <hyperlink ref="C4" location="Welcome!A1" display="&lt;&lt; Return Home"/>
  </hyperlinks>
  <printOptions horizontalCentered="1"/>
  <pageMargins left="0.25" right="0.25" top="0.75" bottom="0.75" header="0.3" footer="0.3"/>
  <pageSetup scale="19" fitToHeight="0" orientation="portrait"/>
  <headerFooter differentFirst="1">
    <oddFooter>Page &amp;P of &amp;N</oddFooter>
  </headerFooter>
  <drawing r:id="rId1"/>
  <tableParts count="4">
    <tablePart r:id="rId2"/>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iconSet" priority="212" id="{E2F775A1-0BCE-4454-8B2C-A01A50E5248D}">
            <x14:iconSet iconSet="3Symbols2" custom="1">
              <x14:cfvo type="percent">
                <xm:f>0</xm:f>
              </x14:cfvo>
              <x14:cfvo type="num">
                <xm:f>1</xm:f>
              </x14:cfvo>
              <x14:cfvo type="num">
                <xm:f>2</xm:f>
              </x14:cfvo>
              <x14:cfIcon iconSet="3Flags" iconId="0"/>
              <x14:cfIcon iconSet="3Flags" iconId="1"/>
              <x14:cfIcon iconSet="3Flags" iconId="2"/>
            </x14:iconSet>
          </x14:cfRule>
          <xm:sqref>E20:E21</xm:sqref>
        </x14:conditionalFormatting>
        <x14:conditionalFormatting xmlns:xm="http://schemas.microsoft.com/office/excel/2006/main">
          <x14:cfRule type="iconSet" priority="216" id="{582BA6D1-6C29-43EE-ACA9-FDFC8AE50DDA}">
            <x14:iconSet iconSet="3Symbols2" custom="1">
              <x14:cfvo type="percent">
                <xm:f>0</xm:f>
              </x14:cfvo>
              <x14:cfvo type="num">
                <xm:f>1</xm:f>
              </x14:cfvo>
              <x14:cfvo type="num">
                <xm:f>2</xm:f>
              </x14:cfvo>
              <x14:cfIcon iconSet="3Flags" iconId="0"/>
              <x14:cfIcon iconSet="3Flags" iconId="1"/>
              <x14:cfIcon iconSet="3Flags" iconId="2"/>
            </x14:iconSet>
          </x14:cfRule>
          <xm:sqref>E30:E31</xm:sqref>
        </x14:conditionalFormatting>
        <x14:conditionalFormatting xmlns:xm="http://schemas.microsoft.com/office/excel/2006/main">
          <x14:cfRule type="iconSet" priority="199" id="{85838F03-3A5C-4996-9C69-03BF9E2C3F48}">
            <x14:iconSet iconSet="3Symbols2" custom="1">
              <x14:cfvo type="percent">
                <xm:f>0</xm:f>
              </x14:cfvo>
              <x14:cfvo type="num">
                <xm:f>1</xm:f>
              </x14:cfvo>
              <x14:cfvo type="num">
                <xm:f>2</xm:f>
              </x14:cfvo>
              <x14:cfIcon iconSet="3Flags" iconId="0"/>
              <x14:cfIcon iconSet="3Flags" iconId="1"/>
              <x14:cfIcon iconSet="3Flags" iconId="2"/>
            </x14:iconSet>
          </x14:cfRule>
          <xm:sqref>E33</xm:sqref>
        </x14:conditionalFormatting>
        <x14:conditionalFormatting xmlns:xm="http://schemas.microsoft.com/office/excel/2006/main">
          <x14:cfRule type="iconSet" priority="194" id="{00CA9961-8041-46A5-B557-4B7655DEA717}">
            <x14:iconSet iconSet="3Symbols2" custom="1">
              <x14:cfvo type="percent">
                <xm:f>0</xm:f>
              </x14:cfvo>
              <x14:cfvo type="num">
                <xm:f>1</xm:f>
              </x14:cfvo>
              <x14:cfvo type="num">
                <xm:f>2</xm:f>
              </x14:cfvo>
              <x14:cfIcon iconSet="3Flags" iconId="0"/>
              <x14:cfIcon iconSet="3Flags" iconId="1"/>
              <x14:cfIcon iconSet="3Flags" iconId="2"/>
            </x14:iconSet>
          </x14:cfRule>
          <xm:sqref>E22</xm:sqref>
        </x14:conditionalFormatting>
        <x14:conditionalFormatting xmlns:xm="http://schemas.microsoft.com/office/excel/2006/main">
          <x14:cfRule type="iconSet" priority="220" id="{0124B946-C840-4F24-8176-181110DAC726}">
            <x14:iconSet iconSet="3Symbols2" custom="1">
              <x14:cfvo type="percent">
                <xm:f>0</xm:f>
              </x14:cfvo>
              <x14:cfvo type="num">
                <xm:f>1</xm:f>
              </x14:cfvo>
              <x14:cfvo type="num">
                <xm:f>2</xm:f>
              </x14:cfvo>
              <x14:cfIcon iconSet="3Flags" iconId="0"/>
              <x14:cfIcon iconSet="3Flags" iconId="1"/>
              <x14:cfIcon iconSet="3Flags" iconId="2"/>
            </x14:iconSet>
          </x14:cfRule>
          <xm:sqref>E41:E42</xm:sqref>
        </x14:conditionalFormatting>
        <x14:conditionalFormatting xmlns:xm="http://schemas.microsoft.com/office/excel/2006/main">
          <x14:cfRule type="iconSet" priority="178" id="{F1E8C17E-F14C-4B46-80C9-6143830796B8}">
            <x14:iconSet iconSet="3Symbols2" custom="1">
              <x14:cfvo type="percent">
                <xm:f>0</xm:f>
              </x14:cfvo>
              <x14:cfvo type="num">
                <xm:f>1</xm:f>
              </x14:cfvo>
              <x14:cfvo type="num">
                <xm:f>2</xm:f>
              </x14:cfvo>
              <x14:cfIcon iconSet="3Flags" iconId="0"/>
              <x14:cfIcon iconSet="3Flags" iconId="1"/>
              <x14:cfIcon iconSet="3Flags" iconId="2"/>
            </x14:iconSet>
          </x14:cfRule>
          <xm:sqref>E32</xm:sqref>
        </x14:conditionalFormatting>
        <x14:conditionalFormatting xmlns:xm="http://schemas.microsoft.com/office/excel/2006/main">
          <x14:cfRule type="iconSet" priority="162" id="{3A56D772-B8BA-4FB2-B829-7C790E6AA803}">
            <x14:iconSet iconSet="3Symbols2" custom="1">
              <x14:cfvo type="percent">
                <xm:f>0</xm:f>
              </x14:cfvo>
              <x14:cfvo type="num">
                <xm:f>1</xm:f>
              </x14:cfvo>
              <x14:cfvo type="num">
                <xm:f>2</xm:f>
              </x14:cfvo>
              <x14:cfIcon iconSet="3Flags" iconId="0"/>
              <x14:cfIcon iconSet="3Flags" iconId="1"/>
              <x14:cfIcon iconSet="3Flags" iconId="2"/>
            </x14:iconSet>
          </x14:cfRule>
          <xm:sqref>E43:E44</xm:sqref>
        </x14:conditionalFormatting>
        <x14:conditionalFormatting xmlns:xm="http://schemas.microsoft.com/office/excel/2006/main">
          <x14:cfRule type="iconSet" priority="482" id="{8100F06A-F636-4D96-AD59-880FB734CC37}">
            <x14:iconSet iconSet="3Symbols2" custom="1">
              <x14:cfvo type="percent">
                <xm:f>0</xm:f>
              </x14:cfvo>
              <x14:cfvo type="num">
                <xm:f>1</xm:f>
              </x14:cfvo>
              <x14:cfvo type="num">
                <xm:f>2</xm:f>
              </x14:cfvo>
              <x14:cfIcon iconSet="3Flags" iconId="0"/>
              <x14:cfIcon iconSet="3Flags" iconId="1"/>
              <x14:cfIcon iconSet="3Flags" iconId="2"/>
            </x14:iconSet>
          </x14:cfRule>
          <xm:sqref>E11:E12</xm:sqref>
        </x14:conditionalFormatting>
        <x14:conditionalFormatting xmlns:xm="http://schemas.microsoft.com/office/excel/2006/main">
          <x14:cfRule type="iconSet" priority="5" id="{25A6651A-D6C3-477F-BBE3-A7EDBD140E7C}">
            <x14:iconSet iconSet="3Symbols2" custom="1">
              <x14:cfvo type="percent">
                <xm:f>0</xm:f>
              </x14:cfvo>
              <x14:cfvo type="num">
                <xm:f>1</xm:f>
              </x14:cfvo>
              <x14:cfvo type="num">
                <xm:f>2</xm:f>
              </x14:cfvo>
              <x14:cfIcon iconSet="3Flags" iconId="0"/>
              <x14:cfIcon iconSet="3Flags" iconId="1"/>
              <x14:cfIcon iconSet="3Flags" iconId="2"/>
            </x14:iconSet>
          </x14:cfRule>
          <xm:sqref>E22</xm:sqref>
        </x14:conditionalFormatting>
        <x14:conditionalFormatting xmlns:xm="http://schemas.microsoft.com/office/excel/2006/main">
          <x14:cfRule type="iconSet" priority="4" id="{41730542-FDDE-4321-953B-1C4390073906}">
            <x14:iconSet iconSet="3Symbols2" custom="1">
              <x14:cfvo type="percent">
                <xm:f>0</xm:f>
              </x14:cfvo>
              <x14:cfvo type="num">
                <xm:f>1</xm:f>
              </x14:cfvo>
              <x14:cfvo type="num">
                <xm:f>2</xm:f>
              </x14:cfvo>
              <x14:cfIcon iconSet="3Flags" iconId="0"/>
              <x14:cfIcon iconSet="3Flags" iconId="1"/>
              <x14:cfIcon iconSet="3Flags" iconId="2"/>
            </x14:iconSet>
          </x14:cfRule>
          <xm:sqref>E32</xm:sqref>
        </x14:conditionalFormatting>
        <x14:conditionalFormatting xmlns:xm="http://schemas.microsoft.com/office/excel/2006/main">
          <x14:cfRule type="iconSet" priority="3" id="{D7E1E822-0C38-4F51-96F3-E19811ECE9AA}">
            <x14:iconSet iconSet="3Symbols2" custom="1">
              <x14:cfvo type="percent">
                <xm:f>0</xm:f>
              </x14:cfvo>
              <x14:cfvo type="num">
                <xm:f>1</xm:f>
              </x14:cfvo>
              <x14:cfvo type="num">
                <xm:f>2</xm:f>
              </x14:cfvo>
              <x14:cfIcon iconSet="3Flags" iconId="0"/>
              <x14:cfIcon iconSet="3Flags" iconId="1"/>
              <x14:cfIcon iconSet="3Flags" iconId="2"/>
            </x14:iconSet>
          </x14:cfRule>
          <xm:sqref>E33</xm:sqref>
        </x14:conditionalFormatting>
        <x14:conditionalFormatting xmlns:xm="http://schemas.microsoft.com/office/excel/2006/main">
          <x14:cfRule type="iconSet" priority="2" id="{549977D5-2981-4291-8BF9-3AD56200225A}">
            <x14:iconSet iconSet="3Symbols2" custom="1">
              <x14:cfvo type="percent">
                <xm:f>0</xm:f>
              </x14:cfvo>
              <x14:cfvo type="num">
                <xm:f>1</xm:f>
              </x14:cfvo>
              <x14:cfvo type="num">
                <xm:f>2</xm:f>
              </x14:cfvo>
              <x14:cfIcon iconSet="3Flags" iconId="0"/>
              <x14:cfIcon iconSet="3Flags" iconId="1"/>
              <x14:cfIcon iconSet="3Flags" iconId="2"/>
            </x14:iconSet>
          </x14:cfRule>
          <xm:sqref>E43</xm:sqref>
        </x14:conditionalFormatting>
        <x14:conditionalFormatting xmlns:xm="http://schemas.microsoft.com/office/excel/2006/main">
          <x14:cfRule type="iconSet" priority="1" id="{3F3CB67A-89C4-497F-B6BA-F510FF0BC69E}">
            <x14:iconSet iconSet="3Symbols2" custom="1">
              <x14:cfvo type="percent">
                <xm:f>0</xm:f>
              </x14:cfvo>
              <x14:cfvo type="num">
                <xm:f>1</xm:f>
              </x14:cfvo>
              <x14:cfvo type="num">
                <xm:f>2</xm:f>
              </x14:cfvo>
              <x14:cfIcon iconSet="3Flags" iconId="0"/>
              <x14:cfIcon iconSet="3Flags" iconId="1"/>
              <x14:cfIcon iconSet="3Flags" iconId="2"/>
            </x14:iconSet>
          </x14:cfRule>
          <xm:sqref>E44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opLeftCell="A23" zoomScale="90" zoomScaleNormal="90" workbookViewId="0">
      <selection activeCell="T27" sqref="T27"/>
    </sheetView>
  </sheetViews>
  <sheetFormatPr defaultColWidth="0" defaultRowHeight="17.25" zeroHeight="1" x14ac:dyDescent="0.35"/>
  <cols>
    <col min="1" max="1" width="16.5" style="37" customWidth="1"/>
    <col min="2" max="2" width="6.25" style="37" customWidth="1"/>
    <col min="3" max="3" width="2.125" style="38" customWidth="1"/>
    <col min="4" max="4" width="25.25" style="41" customWidth="1"/>
    <col min="5" max="5" width="1.625" style="48" customWidth="1"/>
    <col min="6" max="6" width="1.625" style="48" hidden="1" customWidth="1"/>
    <col min="7" max="7" width="2.125" style="38" customWidth="1"/>
    <col min="8" max="8" width="25.875" style="41" customWidth="1"/>
    <col min="9" max="10" width="1.625" style="48" customWidth="1"/>
    <col min="11" max="11" width="2.125" style="38" customWidth="1"/>
    <col min="12" max="12" width="25.75" style="41" customWidth="1"/>
    <col min="13" max="13" width="1.625" style="48" customWidth="1"/>
    <col min="14" max="14" width="1.625" style="48" hidden="1" customWidth="1"/>
    <col min="15" max="15" width="2.125" style="38" customWidth="1"/>
    <col min="16" max="16" width="26" style="41" customWidth="1"/>
    <col min="17" max="17" width="1.625" style="48" customWidth="1"/>
    <col min="18" max="18" width="1.625" style="48" hidden="1" customWidth="1"/>
    <col min="19" max="22" width="8.625" style="36" customWidth="1"/>
    <col min="23" max="25" width="0" style="36" hidden="1" customWidth="1"/>
    <col min="26" max="16384" width="8.625" style="36" hidden="1"/>
  </cols>
  <sheetData>
    <row r="1" spans="1:19" x14ac:dyDescent="0.35">
      <c r="A1" s="308" t="s">
        <v>63</v>
      </c>
      <c r="B1" s="309"/>
      <c r="C1" s="309"/>
      <c r="D1" s="309"/>
      <c r="E1" s="309"/>
      <c r="F1" s="309"/>
      <c r="G1" s="309"/>
      <c r="H1" s="309"/>
    </row>
    <row r="2" spans="1:19" ht="26.25" customHeight="1" x14ac:dyDescent="0.35">
      <c r="A2" s="310" t="s">
        <v>131</v>
      </c>
      <c r="B2" s="311"/>
      <c r="C2" s="311"/>
      <c r="D2" s="311"/>
      <c r="E2" s="311"/>
      <c r="F2" s="311"/>
      <c r="G2" s="311"/>
      <c r="H2" s="311"/>
      <c r="I2" s="311"/>
      <c r="J2" s="311"/>
      <c r="K2" s="311"/>
      <c r="L2" s="311"/>
    </row>
    <row r="3" spans="1:19" x14ac:dyDescent="0.35"/>
    <row r="4" spans="1:19" s="34" customFormat="1" ht="38.1" customHeight="1" thickBot="1" x14ac:dyDescent="0.45">
      <c r="A4" s="39"/>
      <c r="B4" s="39"/>
      <c r="C4" s="40"/>
      <c r="D4" s="189" t="s">
        <v>69</v>
      </c>
      <c r="E4" s="190"/>
      <c r="F4" s="190"/>
      <c r="G4" s="191"/>
      <c r="H4" s="189" t="s">
        <v>64</v>
      </c>
      <c r="I4" s="190"/>
      <c r="J4" s="190"/>
      <c r="K4" s="191"/>
      <c r="L4" s="189" t="s">
        <v>65</v>
      </c>
      <c r="M4" s="190"/>
      <c r="N4" s="190"/>
      <c r="O4" s="191"/>
      <c r="P4" s="189" t="s">
        <v>136</v>
      </c>
      <c r="Q4" s="52"/>
      <c r="R4" s="52"/>
      <c r="S4" s="35"/>
    </row>
    <row r="5" spans="1:19" s="34" customFormat="1" ht="33.75" customHeight="1" x14ac:dyDescent="0.4">
      <c r="A5" s="312" t="s">
        <v>157</v>
      </c>
      <c r="B5" s="313"/>
      <c r="C5" s="313"/>
      <c r="D5" s="64"/>
      <c r="E5" s="65"/>
      <c r="F5" s="65"/>
      <c r="G5" s="66"/>
      <c r="H5" s="64"/>
      <c r="I5" s="65"/>
      <c r="J5" s="65"/>
      <c r="K5" s="66"/>
      <c r="L5" s="64"/>
      <c r="M5" s="65"/>
      <c r="N5" s="65"/>
      <c r="O5" s="66"/>
      <c r="P5" s="64"/>
      <c r="Q5" s="52"/>
      <c r="R5" s="52"/>
      <c r="S5" s="35"/>
    </row>
    <row r="6" spans="1:19" s="55" customFormat="1" ht="20.25" customHeight="1" thickBot="1" x14ac:dyDescent="0.4">
      <c r="A6" s="307" t="s">
        <v>62</v>
      </c>
      <c r="B6" s="307"/>
      <c r="C6" s="56"/>
      <c r="D6" s="192" t="str">
        <f>REPT(CHAR(61),'Org Cltre &amp; Assts'!D9)</f>
        <v/>
      </c>
      <c r="E6" s="192"/>
      <c r="F6" s="192"/>
      <c r="G6" s="193"/>
      <c r="H6" s="192" t="str">
        <f>REPT(CHAR(61),'Org Cltre &amp; Assts'!D18)</f>
        <v/>
      </c>
      <c r="I6" s="192"/>
      <c r="J6" s="192"/>
      <c r="K6" s="193"/>
      <c r="L6" s="192" t="str">
        <f>REPT(CHAR(61),'Org Cltre &amp; Assts'!D28)</f>
        <v/>
      </c>
      <c r="M6" s="194"/>
      <c r="N6" s="194"/>
      <c r="O6" s="193"/>
      <c r="P6" s="192" t="str">
        <f>REPT(CHAR(61),'Org Cltre &amp; Assts'!D38)</f>
        <v/>
      </c>
      <c r="Q6" s="57"/>
      <c r="R6" s="57"/>
    </row>
    <row r="7" spans="1:19" ht="72.75" customHeight="1" x14ac:dyDescent="0.35">
      <c r="A7" s="36"/>
      <c r="B7" s="36"/>
      <c r="C7" s="195">
        <v>1</v>
      </c>
      <c r="D7" s="196" t="s">
        <v>1</v>
      </c>
      <c r="E7" s="49">
        <f>'Org Cltre &amp; Assts'!E12</f>
        <v>0</v>
      </c>
      <c r="F7" s="49" t="str">
        <f>'Org Cltre &amp; Assts'!F12</f>
        <v>Yes</v>
      </c>
      <c r="G7" s="195">
        <v>1</v>
      </c>
      <c r="H7" s="196" t="s">
        <v>19</v>
      </c>
      <c r="I7" s="198">
        <f>'Org Cltre &amp; Assts'!E21</f>
        <v>0</v>
      </c>
      <c r="J7" s="198" t="str">
        <f>'Org Cltre &amp; Assts'!F21</f>
        <v>No</v>
      </c>
      <c r="K7" s="195">
        <v>1</v>
      </c>
      <c r="L7" s="196" t="s">
        <v>23</v>
      </c>
      <c r="M7" s="198">
        <f>'Org Cltre &amp; Assts'!E31</f>
        <v>0</v>
      </c>
      <c r="N7" s="198" t="str">
        <f>'Org Cltre &amp; Assts'!F31</f>
        <v>No</v>
      </c>
      <c r="O7" s="195">
        <v>1</v>
      </c>
      <c r="P7" s="196" t="s">
        <v>26</v>
      </c>
      <c r="Q7" s="197">
        <f>'Org Cltre &amp; Assts'!E41</f>
        <v>0</v>
      </c>
      <c r="R7" s="197" t="str">
        <f>'Org Cltre &amp; Assts'!F41</f>
        <v>No</v>
      </c>
    </row>
    <row r="8" spans="1:19" ht="72.75" customHeight="1" x14ac:dyDescent="0.35">
      <c r="A8" s="36"/>
      <c r="B8" s="36"/>
      <c r="C8" s="195">
        <v>2</v>
      </c>
      <c r="D8" s="202" t="s">
        <v>13</v>
      </c>
      <c r="E8" s="49">
        <f>'Org Cltre &amp; Assts'!E13</f>
        <v>0</v>
      </c>
      <c r="F8" s="49" t="str">
        <f>'Org Cltre &amp; Assts'!F13</f>
        <v>Yes</v>
      </c>
      <c r="G8" s="195">
        <v>2</v>
      </c>
      <c r="H8" s="196" t="s">
        <v>20</v>
      </c>
      <c r="I8" s="198">
        <f>'Org Cltre &amp; Assts'!E22</f>
        <v>0</v>
      </c>
      <c r="J8" s="198" t="str">
        <f>'Org Cltre &amp; Assts'!F22</f>
        <v>No</v>
      </c>
      <c r="K8" s="195">
        <v>2</v>
      </c>
      <c r="L8" s="196" t="s">
        <v>24</v>
      </c>
      <c r="M8" s="198">
        <f>'Org Cltre &amp; Assts'!E32</f>
        <v>0</v>
      </c>
      <c r="N8" s="198" t="str">
        <f>'Org Cltre &amp; Assts'!F32</f>
        <v>No</v>
      </c>
      <c r="O8" s="195">
        <v>2</v>
      </c>
      <c r="P8" s="196" t="s">
        <v>27</v>
      </c>
      <c r="Q8" s="197">
        <f>'Org Cltre &amp; Assts'!E42</f>
        <v>0</v>
      </c>
      <c r="R8" s="197" t="str">
        <f>'Org Cltre &amp; Assts'!F42</f>
        <v>No</v>
      </c>
    </row>
    <row r="9" spans="1:19" ht="72.75" customHeight="1" x14ac:dyDescent="0.35">
      <c r="A9" s="36"/>
      <c r="B9" s="36"/>
      <c r="C9" s="195"/>
      <c r="D9" s="199"/>
      <c r="E9" s="197"/>
      <c r="F9" s="197"/>
      <c r="G9" s="195">
        <v>3</v>
      </c>
      <c r="H9" s="200" t="s">
        <v>21</v>
      </c>
      <c r="I9" s="198">
        <f>'Org Cltre &amp; Assts'!E23</f>
        <v>0</v>
      </c>
      <c r="J9" s="198" t="str">
        <f>'Org Cltre &amp; Assts'!F23</f>
        <v>No</v>
      </c>
      <c r="K9" s="195">
        <v>3</v>
      </c>
      <c r="L9" s="200" t="s">
        <v>25</v>
      </c>
      <c r="M9" s="198">
        <f>'Org Cltre &amp; Assts'!E33</f>
        <v>0</v>
      </c>
      <c r="N9" s="198" t="str">
        <f>'Org Cltre &amp; Assts'!F33</f>
        <v>No</v>
      </c>
      <c r="O9" s="195">
        <v>3</v>
      </c>
      <c r="P9" s="200" t="s">
        <v>28</v>
      </c>
      <c r="Q9" s="197">
        <f>'Org Cltre &amp; Assts'!E43</f>
        <v>0</v>
      </c>
      <c r="R9" s="197" t="str">
        <f>'Org Cltre &amp; Assts'!F43</f>
        <v>No</v>
      </c>
    </row>
    <row r="10" spans="1:19" ht="33.75" customHeight="1" x14ac:dyDescent="0.35">
      <c r="A10" s="314" t="s">
        <v>68</v>
      </c>
      <c r="B10" s="315"/>
      <c r="C10" s="315"/>
      <c r="D10" s="67"/>
      <c r="E10" s="68"/>
      <c r="F10" s="68"/>
      <c r="G10" s="69"/>
      <c r="H10" s="67"/>
      <c r="I10" s="68"/>
      <c r="J10" s="68"/>
      <c r="K10" s="69"/>
      <c r="L10" s="67"/>
      <c r="M10" s="68"/>
      <c r="N10" s="68"/>
      <c r="O10" s="69"/>
      <c r="P10" s="67"/>
    </row>
    <row r="11" spans="1:19" s="58" customFormat="1" ht="20.25" customHeight="1" thickBot="1" x14ac:dyDescent="0.4">
      <c r="A11" s="307" t="s">
        <v>62</v>
      </c>
      <c r="B11" s="307"/>
      <c r="C11" s="212"/>
      <c r="D11" s="192" t="str">
        <f>REPT(CHAR(61),'Undrstndng the Chllnge'!D9)</f>
        <v/>
      </c>
      <c r="E11" s="192"/>
      <c r="F11" s="192"/>
      <c r="G11" s="193"/>
      <c r="H11" s="192" t="str">
        <f>REPT(CHAR(61),'Undrstndng the Chllnge'!D18)</f>
        <v/>
      </c>
      <c r="I11" s="192"/>
      <c r="J11" s="192"/>
      <c r="K11" s="193"/>
      <c r="L11" s="192" t="str">
        <f>REPT(CHAR(61),'Undrstndng the Chllnge'!D28)</f>
        <v/>
      </c>
      <c r="M11" s="194"/>
      <c r="N11" s="194"/>
      <c r="O11" s="193"/>
      <c r="P11" s="192" t="str">
        <f>REPT(CHAR(61),'Undrstndng the Chllnge'!D39)</f>
        <v/>
      </c>
      <c r="Q11" s="57"/>
      <c r="R11" s="57"/>
    </row>
    <row r="12" spans="1:19" s="206" customFormat="1" ht="80.25" customHeight="1" x14ac:dyDescent="0.35">
      <c r="A12" s="36"/>
      <c r="B12" s="36"/>
      <c r="C12" s="195">
        <v>1</v>
      </c>
      <c r="D12" s="215" t="s">
        <v>29</v>
      </c>
      <c r="E12" s="197">
        <f>Tasks341838[[#This Row],[Status]]</f>
        <v>0</v>
      </c>
      <c r="F12" s="197" t="str">
        <f>Tasks341838[[#This Row],[Is this task relevant to your current adaptation needs or aims?]]</f>
        <v>Yes</v>
      </c>
      <c r="G12" s="214">
        <v>1</v>
      </c>
      <c r="H12" s="213" t="s">
        <v>30</v>
      </c>
      <c r="I12" s="216">
        <f>'Undrstndng the Chllnge'!E21</f>
        <v>0</v>
      </c>
      <c r="J12" s="216" t="str">
        <f>'Undrstndng the Chllnge'!F21</f>
        <v>No</v>
      </c>
      <c r="K12" s="214">
        <v>1</v>
      </c>
      <c r="L12" s="213" t="s">
        <v>132</v>
      </c>
      <c r="M12" s="216">
        <f>'Undrstndng the Chllnge'!E31</f>
        <v>0</v>
      </c>
      <c r="N12" s="216" t="str">
        <f>'Undrstndng the Chllnge'!F31</f>
        <v>No</v>
      </c>
      <c r="O12" s="214">
        <v>1</v>
      </c>
      <c r="P12" s="213" t="s">
        <v>34</v>
      </c>
      <c r="Q12" s="205">
        <f>'Undrstndng the Chllnge'!E42</f>
        <v>0</v>
      </c>
      <c r="R12" s="205" t="str">
        <f>'Undrstndng the Chllnge'!F42</f>
        <v>No</v>
      </c>
    </row>
    <row r="13" spans="1:19" ht="80.25" customHeight="1" x14ac:dyDescent="0.35">
      <c r="A13" s="213"/>
      <c r="B13" s="213"/>
      <c r="C13" s="214">
        <v>2</v>
      </c>
      <c r="D13" s="203" t="s">
        <v>2</v>
      </c>
      <c r="E13" s="197">
        <f>Tasks341838[[#This Row],[Status]]</f>
        <v>0</v>
      </c>
      <c r="F13" s="197" t="str">
        <f>Tasks341838[[#This Row],[Is this task relevant to your current adaptation needs or aims?]]</f>
        <v>Yes</v>
      </c>
      <c r="G13" s="204">
        <v>2</v>
      </c>
      <c r="H13" s="203" t="s">
        <v>133</v>
      </c>
      <c r="I13" s="216">
        <f>'Undrstndng the Chllnge'!E22</f>
        <v>0</v>
      </c>
      <c r="J13" s="216" t="str">
        <f>'Undrstndng the Chllnge'!F22</f>
        <v>No</v>
      </c>
      <c r="K13" s="204">
        <v>2</v>
      </c>
      <c r="L13" s="203" t="s">
        <v>61</v>
      </c>
      <c r="M13" s="216">
        <f>'Undrstndng the Chllnge'!E32</f>
        <v>0</v>
      </c>
      <c r="N13" s="216" t="str">
        <f>'Undrstndng the Chllnge'!F32</f>
        <v>No</v>
      </c>
      <c r="O13" s="204">
        <v>2</v>
      </c>
      <c r="P13" s="203" t="s">
        <v>35</v>
      </c>
      <c r="Q13" s="205">
        <f>'Undrstndng the Chllnge'!E43</f>
        <v>0</v>
      </c>
      <c r="R13" s="205" t="str">
        <f>'Undrstndng the Chllnge'!F43</f>
        <v>No</v>
      </c>
    </row>
    <row r="14" spans="1:19" ht="80.25" customHeight="1" x14ac:dyDescent="0.35">
      <c r="A14" s="203"/>
      <c r="B14" s="203"/>
      <c r="C14" s="204"/>
      <c r="D14" s="203"/>
      <c r="E14" s="197"/>
      <c r="F14" s="197"/>
      <c r="G14" s="204">
        <v>3</v>
      </c>
      <c r="H14" s="203" t="s">
        <v>31</v>
      </c>
      <c r="I14" s="216">
        <f>'Undrstndng the Chllnge'!E23</f>
        <v>0</v>
      </c>
      <c r="J14" s="216" t="str">
        <f>'Undrstndng the Chllnge'!F23</f>
        <v>No</v>
      </c>
      <c r="K14" s="204">
        <v>3</v>
      </c>
      <c r="L14" s="203" t="s">
        <v>32</v>
      </c>
      <c r="M14" s="216">
        <f>'Undrstndng the Chllnge'!E33</f>
        <v>0</v>
      </c>
      <c r="N14" s="216" t="str">
        <f>'Undrstndng the Chllnge'!F33</f>
        <v>No</v>
      </c>
      <c r="O14" s="204">
        <v>3</v>
      </c>
      <c r="P14" s="203" t="s">
        <v>36</v>
      </c>
      <c r="Q14" s="205">
        <f>'Undrstndng the Chllnge'!E44</f>
        <v>0</v>
      </c>
      <c r="R14" s="205" t="str">
        <f>'Undrstndng the Chllnge'!F44</f>
        <v>No</v>
      </c>
    </row>
    <row r="15" spans="1:19" s="209" customFormat="1" ht="80.25" customHeight="1" x14ac:dyDescent="0.35">
      <c r="A15" s="207"/>
      <c r="B15" s="207"/>
      <c r="C15" s="208"/>
      <c r="D15" s="200"/>
      <c r="E15" s="197" t="s">
        <v>22</v>
      </c>
      <c r="F15" s="197"/>
      <c r="G15" s="208"/>
      <c r="H15" s="207"/>
      <c r="I15" s="201" t="s">
        <v>22</v>
      </c>
      <c r="J15" s="201"/>
      <c r="K15" s="208">
        <v>4</v>
      </c>
      <c r="L15" s="207" t="s">
        <v>33</v>
      </c>
      <c r="M15" s="216">
        <f>'Undrstndng the Chllnge'!E34</f>
        <v>0</v>
      </c>
      <c r="N15" s="216" t="str">
        <f>'Undrstndng the Chllnge'!F34</f>
        <v>No</v>
      </c>
      <c r="O15" s="208"/>
      <c r="P15" s="207"/>
      <c r="Q15" s="205" t="s">
        <v>22</v>
      </c>
      <c r="R15" s="48"/>
    </row>
    <row r="16" spans="1:19" ht="80.25" customHeight="1" x14ac:dyDescent="0.35">
      <c r="A16" s="302" t="s">
        <v>3</v>
      </c>
      <c r="B16" s="303"/>
      <c r="C16" s="303"/>
      <c r="D16" s="210"/>
      <c r="E16" s="68"/>
      <c r="F16" s="68"/>
      <c r="G16" s="211"/>
      <c r="H16" s="210"/>
      <c r="I16" s="68"/>
      <c r="J16" s="68"/>
      <c r="K16" s="211"/>
      <c r="L16" s="210"/>
      <c r="M16" s="68"/>
      <c r="N16" s="68"/>
      <c r="O16" s="211"/>
      <c r="P16" s="210"/>
    </row>
    <row r="17" spans="1:25" s="58" customFormat="1" ht="20.25" customHeight="1" thickBot="1" x14ac:dyDescent="0.4">
      <c r="A17" s="304" t="s">
        <v>62</v>
      </c>
      <c r="B17" s="304"/>
      <c r="C17" s="59"/>
      <c r="D17" s="192" t="str">
        <f>REPT(CHAR(61),'Plng &amp; Implntion'!D8)</f>
        <v/>
      </c>
      <c r="E17" s="192"/>
      <c r="F17" s="192"/>
      <c r="G17" s="193"/>
      <c r="H17" s="192" t="str">
        <f>REPT(CHAR(61),'Plng &amp; Implntion'!D18)</f>
        <v/>
      </c>
      <c r="I17" s="192"/>
      <c r="J17" s="192"/>
      <c r="K17" s="193"/>
      <c r="L17" s="192" t="str">
        <f>REPT(CHAR(61),'Plng &amp; Implntion'!D29)</f>
        <v/>
      </c>
      <c r="M17" s="194"/>
      <c r="N17" s="194"/>
      <c r="O17" s="193"/>
      <c r="P17" s="192" t="str">
        <f>REPT(CHAR(61),'Plng &amp; Implntion'!D40)</f>
        <v/>
      </c>
      <c r="Q17" s="57"/>
      <c r="R17" s="57"/>
    </row>
    <row r="18" spans="1:25" s="37" customFormat="1" ht="10.15" customHeight="1" x14ac:dyDescent="0.35">
      <c r="C18" s="38"/>
      <c r="D18" s="42"/>
      <c r="E18" s="49"/>
      <c r="F18" s="49"/>
      <c r="G18" s="38"/>
      <c r="H18" s="43"/>
      <c r="I18" s="49"/>
      <c r="J18" s="49"/>
      <c r="K18" s="38"/>
      <c r="L18" s="43"/>
      <c r="M18" s="50"/>
      <c r="N18" s="50"/>
      <c r="O18" s="38"/>
      <c r="P18" s="43"/>
      <c r="Q18" s="50"/>
      <c r="R18" s="50"/>
    </row>
    <row r="19" spans="1:25" s="203" customFormat="1" ht="73.5" customHeight="1" x14ac:dyDescent="0.35">
      <c r="C19" s="204">
        <v>1</v>
      </c>
      <c r="D19" s="203" t="s">
        <v>37</v>
      </c>
      <c r="E19" s="217">
        <f>'Plng &amp; Implntion'!E11</f>
        <v>0</v>
      </c>
      <c r="F19" s="217" t="str">
        <f>'Plng &amp; Implntion'!F11</f>
        <v>Yes</v>
      </c>
      <c r="G19" s="204">
        <v>1</v>
      </c>
      <c r="H19" s="203" t="s">
        <v>39</v>
      </c>
      <c r="I19" s="217">
        <f>'Plng &amp; Implntion'!E21</f>
        <v>0</v>
      </c>
      <c r="J19" s="217" t="str">
        <f>'Plng &amp; Implntion'!F21</f>
        <v>No</v>
      </c>
      <c r="K19" s="204">
        <v>1</v>
      </c>
      <c r="L19" s="203" t="s">
        <v>134</v>
      </c>
      <c r="M19" s="217">
        <f>'Plng &amp; Implntion'!E32</f>
        <v>0</v>
      </c>
      <c r="N19" s="217" t="str">
        <f>'Plng &amp; Implntion'!F32</f>
        <v>No</v>
      </c>
      <c r="O19" s="204">
        <v>1</v>
      </c>
      <c r="P19" s="203" t="s">
        <v>45</v>
      </c>
      <c r="Q19" s="217">
        <f>'Plng &amp; Implntion'!E43</f>
        <v>0</v>
      </c>
      <c r="R19" s="217" t="str">
        <f>'Plng &amp; Implntion'!F43</f>
        <v>No</v>
      </c>
    </row>
    <row r="20" spans="1:25" s="203" customFormat="1" ht="73.5" customHeight="1" x14ac:dyDescent="0.35">
      <c r="C20" s="204">
        <v>2</v>
      </c>
      <c r="D20" s="203" t="s">
        <v>38</v>
      </c>
      <c r="E20" s="217">
        <f>'Plng &amp; Implntion'!E12</f>
        <v>0</v>
      </c>
      <c r="F20" s="217" t="str">
        <f>'Plng &amp; Implntion'!F12</f>
        <v>Yes</v>
      </c>
      <c r="G20" s="204">
        <v>2</v>
      </c>
      <c r="H20" s="203" t="s">
        <v>42</v>
      </c>
      <c r="I20" s="217">
        <f>'Plng &amp; Implntion'!E22</f>
        <v>0</v>
      </c>
      <c r="J20" s="217" t="str">
        <f>'Plng &amp; Implntion'!F22</f>
        <v>No</v>
      </c>
      <c r="K20" s="204">
        <v>2</v>
      </c>
      <c r="L20" s="203" t="s">
        <v>43</v>
      </c>
      <c r="M20" s="217">
        <f>'Plng &amp; Implntion'!E33</f>
        <v>0</v>
      </c>
      <c r="N20" s="217" t="str">
        <f>'Plng &amp; Implntion'!F33</f>
        <v>No</v>
      </c>
      <c r="O20" s="204">
        <v>2</v>
      </c>
      <c r="P20" s="203" t="s">
        <v>46</v>
      </c>
      <c r="Q20" s="217">
        <f>'Plng &amp; Implntion'!E44</f>
        <v>0</v>
      </c>
      <c r="R20" s="217" t="str">
        <f>'Plng &amp; Implntion'!F44</f>
        <v>No</v>
      </c>
    </row>
    <row r="21" spans="1:25" s="203" customFormat="1" ht="73.5" customHeight="1" x14ac:dyDescent="0.35">
      <c r="C21" s="204"/>
      <c r="D21" s="219" t="s">
        <v>98</v>
      </c>
      <c r="E21" s="217">
        <f>'Plng &amp; Implntion'!E13</f>
        <v>0</v>
      </c>
      <c r="F21" s="217" t="str">
        <f>'Plng &amp; Implntion'!F13</f>
        <v>Yes</v>
      </c>
      <c r="G21" s="204">
        <v>3</v>
      </c>
      <c r="H21" s="203" t="s">
        <v>40</v>
      </c>
      <c r="I21" s="217">
        <f>'Plng &amp; Implntion'!E23</f>
        <v>0</v>
      </c>
      <c r="J21" s="217" t="str">
        <f>'Plng &amp; Implntion'!F23</f>
        <v>No</v>
      </c>
      <c r="K21" s="204">
        <v>3</v>
      </c>
      <c r="L21" s="203" t="s">
        <v>44</v>
      </c>
      <c r="M21" s="217">
        <f>'Plng &amp; Implntion'!E34</f>
        <v>0</v>
      </c>
      <c r="N21" s="217" t="str">
        <f>'Plng &amp; Implntion'!F34</f>
        <v>No</v>
      </c>
      <c r="O21" s="204">
        <v>3</v>
      </c>
      <c r="P21" s="203" t="s">
        <v>47</v>
      </c>
      <c r="Q21" s="217">
        <f>'Plng &amp; Implntion'!E45</f>
        <v>0</v>
      </c>
      <c r="R21" s="217" t="str">
        <f>'Plng &amp; Implntion'!F45</f>
        <v>No</v>
      </c>
      <c r="Y21" s="203" t="s">
        <v>22</v>
      </c>
    </row>
    <row r="22" spans="1:25" s="203" customFormat="1" ht="73.5" customHeight="1" x14ac:dyDescent="0.35">
      <c r="A22" s="207"/>
      <c r="B22" s="207"/>
      <c r="C22" s="208"/>
      <c r="D22" s="200"/>
      <c r="E22" s="218" t="s">
        <v>22</v>
      </c>
      <c r="F22" s="218"/>
      <c r="G22" s="208">
        <v>4</v>
      </c>
      <c r="H22" s="207" t="s">
        <v>41</v>
      </c>
      <c r="I22" s="217">
        <f>'Plng &amp; Implntion'!E24</f>
        <v>0</v>
      </c>
      <c r="J22" s="217" t="str">
        <f>'Plng &amp; Implntion'!F24</f>
        <v>No</v>
      </c>
      <c r="K22" s="208">
        <v>4</v>
      </c>
      <c r="L22" s="207" t="s">
        <v>135</v>
      </c>
      <c r="M22" s="217">
        <f>'Plng &amp; Implntion'!E35</f>
        <v>0</v>
      </c>
      <c r="N22" s="217" t="str">
        <f>'Plng &amp; Implntion'!F35</f>
        <v>No</v>
      </c>
      <c r="O22" s="208"/>
      <c r="P22" s="207"/>
      <c r="Q22" s="217" t="s">
        <v>22</v>
      </c>
      <c r="R22" s="217"/>
    </row>
    <row r="23" spans="1:25" x14ac:dyDescent="0.35">
      <c r="A23" s="305" t="s">
        <v>4</v>
      </c>
      <c r="B23" s="306"/>
      <c r="C23" s="306"/>
      <c r="D23" s="67"/>
      <c r="E23" s="68"/>
      <c r="F23" s="68"/>
      <c r="G23" s="69"/>
      <c r="H23" s="67"/>
      <c r="I23" s="68"/>
      <c r="J23" s="68"/>
      <c r="K23" s="69"/>
      <c r="L23" s="67"/>
      <c r="M23" s="68"/>
      <c r="N23" s="68"/>
      <c r="O23" s="69"/>
      <c r="P23" s="67"/>
    </row>
    <row r="24" spans="1:25" s="58" customFormat="1" ht="19.5" customHeight="1" thickBot="1" x14ac:dyDescent="0.4">
      <c r="A24" s="307" t="s">
        <v>62</v>
      </c>
      <c r="B24" s="307"/>
      <c r="C24" s="59"/>
      <c r="D24" s="192" t="str">
        <f>REPT(CHAR(61),'Wrkng Tgthr'!D8)</f>
        <v/>
      </c>
      <c r="E24" s="194"/>
      <c r="F24" s="194"/>
      <c r="G24" s="193"/>
      <c r="H24" s="192" t="str">
        <f>REPT(CHAR(61),'Wrkng Tgthr'!D17)</f>
        <v/>
      </c>
      <c r="I24" s="194"/>
      <c r="J24" s="194"/>
      <c r="K24" s="193"/>
      <c r="L24" s="192" t="str">
        <f>REPT(CHAR(61),'Wrkng Tgthr'!D27)</f>
        <v/>
      </c>
      <c r="M24" s="194"/>
      <c r="N24" s="194"/>
      <c r="O24" s="194"/>
      <c r="P24" s="192" t="str">
        <f>REPT(CHAR(61),'Wrkng Tgthr'!D38)</f>
        <v/>
      </c>
      <c r="Q24" s="57"/>
      <c r="R24" s="57"/>
    </row>
    <row r="25" spans="1:25" s="37" customFormat="1" ht="72.75" customHeight="1" x14ac:dyDescent="0.35">
      <c r="C25" s="38">
        <v>1</v>
      </c>
      <c r="D25" s="228" t="s">
        <v>48</v>
      </c>
      <c r="E25" s="229">
        <f>'Wrkng Tgthr'!E11</f>
        <v>0</v>
      </c>
      <c r="F25" s="229" t="str">
        <f>'Wrkng Tgthr'!F11</f>
        <v>Yes</v>
      </c>
      <c r="G25" s="230">
        <v>1</v>
      </c>
      <c r="H25" s="228" t="s">
        <v>50</v>
      </c>
      <c r="I25" s="229">
        <f>'Wrkng Tgthr'!E20</f>
        <v>0</v>
      </c>
      <c r="J25" s="229" t="str">
        <f>'Wrkng Tgthr'!F20</f>
        <v>No</v>
      </c>
      <c r="K25" s="230">
        <v>1</v>
      </c>
      <c r="L25" s="228" t="s">
        <v>53</v>
      </c>
      <c r="M25" s="229">
        <f>'Wrkng Tgthr'!E30</f>
        <v>0</v>
      </c>
      <c r="N25" s="229" t="str">
        <f>'Wrkng Tgthr'!F30</f>
        <v>No</v>
      </c>
      <c r="O25" s="230">
        <v>1</v>
      </c>
      <c r="P25" s="228" t="s">
        <v>57</v>
      </c>
      <c r="Q25" s="50">
        <f>'Wrkng Tgthr'!E41</f>
        <v>0</v>
      </c>
      <c r="R25" s="50" t="str">
        <f>'Wrkng Tgthr'!F41</f>
        <v>No</v>
      </c>
    </row>
    <row r="26" spans="1:25" s="37" customFormat="1" ht="72.75" customHeight="1" x14ac:dyDescent="0.35">
      <c r="C26" s="38">
        <v>2</v>
      </c>
      <c r="D26" s="47" t="s">
        <v>49</v>
      </c>
      <c r="E26" s="51">
        <f>'Wrkng Tgthr'!E12</f>
        <v>0</v>
      </c>
      <c r="F26" s="51" t="str">
        <f>'Wrkng Tgthr'!F12</f>
        <v>Yes</v>
      </c>
      <c r="G26" s="46">
        <v>2</v>
      </c>
      <c r="H26" s="47" t="s">
        <v>51</v>
      </c>
      <c r="I26" s="51">
        <f>'Wrkng Tgthr'!E21</f>
        <v>0</v>
      </c>
      <c r="J26" s="51" t="str">
        <f>'Wrkng Tgthr'!F21</f>
        <v>No</v>
      </c>
      <c r="K26" s="46">
        <v>2</v>
      </c>
      <c r="L26" s="47" t="s">
        <v>54</v>
      </c>
      <c r="M26" s="51">
        <f>'Wrkng Tgthr'!E31</f>
        <v>0</v>
      </c>
      <c r="N26" s="51" t="str">
        <f>'Wrkng Tgthr'!F31</f>
        <v>No</v>
      </c>
      <c r="O26" s="46">
        <v>2</v>
      </c>
      <c r="P26" s="47" t="s">
        <v>58</v>
      </c>
      <c r="Q26" s="50">
        <f>'Wrkng Tgthr'!E42</f>
        <v>0</v>
      </c>
      <c r="R26" s="50" t="str">
        <f>'Wrkng Tgthr'!F42</f>
        <v>No</v>
      </c>
    </row>
    <row r="27" spans="1:25" s="37" customFormat="1" ht="72.75" customHeight="1" x14ac:dyDescent="0.35">
      <c r="C27" s="38"/>
      <c r="D27" s="45"/>
      <c r="E27" s="51"/>
      <c r="F27" s="51"/>
      <c r="G27" s="46">
        <v>3</v>
      </c>
      <c r="H27" s="47" t="s">
        <v>52</v>
      </c>
      <c r="I27" s="51">
        <f>'Wrkng Tgthr'!E22</f>
        <v>0</v>
      </c>
      <c r="J27" s="51" t="str">
        <f>'Wrkng Tgthr'!F22</f>
        <v>No</v>
      </c>
      <c r="K27" s="46">
        <v>3</v>
      </c>
      <c r="L27" s="47" t="s">
        <v>55</v>
      </c>
      <c r="M27" s="51">
        <f>'Wrkng Tgthr'!E32</f>
        <v>0</v>
      </c>
      <c r="N27" s="51" t="str">
        <f>'Wrkng Tgthr'!F32</f>
        <v>No</v>
      </c>
      <c r="O27" s="46">
        <v>3</v>
      </c>
      <c r="P27" s="47" t="s">
        <v>59</v>
      </c>
      <c r="Q27" s="50">
        <f>'Wrkng Tgthr'!E43</f>
        <v>0</v>
      </c>
      <c r="R27" s="50" t="str">
        <f>'Wrkng Tgthr'!F43</f>
        <v>No</v>
      </c>
    </row>
    <row r="28" spans="1:25" s="37" customFormat="1" ht="72.75" customHeight="1" x14ac:dyDescent="0.35">
      <c r="C28" s="38"/>
      <c r="D28" s="44"/>
      <c r="E28" s="51" t="s">
        <v>22</v>
      </c>
      <c r="F28" s="51"/>
      <c r="G28" s="46"/>
      <c r="H28" s="47"/>
      <c r="I28" s="51" t="s">
        <v>22</v>
      </c>
      <c r="J28" s="51"/>
      <c r="K28" s="46">
        <v>4</v>
      </c>
      <c r="L28" s="47" t="s">
        <v>56</v>
      </c>
      <c r="M28" s="51">
        <f>'Wrkng Tgthr'!E33</f>
        <v>0</v>
      </c>
      <c r="N28" s="51" t="str">
        <f>'Wrkng Tgthr'!F33</f>
        <v>No</v>
      </c>
      <c r="O28" s="46">
        <v>4</v>
      </c>
      <c r="P28" s="47" t="s">
        <v>60</v>
      </c>
      <c r="Q28" s="50">
        <f>'Wrkng Tgthr'!E44</f>
        <v>0</v>
      </c>
      <c r="R28" s="50" t="str">
        <f>'Wrkng Tgthr'!F44</f>
        <v>No</v>
      </c>
    </row>
    <row r="29" spans="1:25" x14ac:dyDescent="0.35"/>
    <row r="30" spans="1:25" x14ac:dyDescent="0.35"/>
    <row r="31" spans="1:25" x14ac:dyDescent="0.35"/>
    <row r="32" spans="1:25" x14ac:dyDescent="0.35"/>
    <row r="33" x14ac:dyDescent="0.35"/>
    <row r="34" x14ac:dyDescent="0.35"/>
    <row r="35" x14ac:dyDescent="0.35"/>
    <row r="36" x14ac:dyDescent="0.35"/>
  </sheetData>
  <mergeCells count="10">
    <mergeCell ref="A16:C16"/>
    <mergeCell ref="A17:B17"/>
    <mergeCell ref="A23:C23"/>
    <mergeCell ref="A24:B24"/>
    <mergeCell ref="A1:H1"/>
    <mergeCell ref="A2:L2"/>
    <mergeCell ref="A5:C5"/>
    <mergeCell ref="A6:B6"/>
    <mergeCell ref="A10:C10"/>
    <mergeCell ref="A11:B11"/>
  </mergeCells>
  <conditionalFormatting sqref="P7:P9 P12:P15 P18:P22 P25:P28">
    <cfRule type="expression" dxfId="135" priority="81" stopIfTrue="1">
      <formula>$R7="No"</formula>
    </cfRule>
    <cfRule type="expression" dxfId="134" priority="97" stopIfTrue="1">
      <formula>ISBLANK($Q7)</formula>
    </cfRule>
    <cfRule type="expression" dxfId="133" priority="98" stopIfTrue="1">
      <formula>$Q7=0</formula>
    </cfRule>
    <cfRule type="expression" dxfId="132" priority="99" stopIfTrue="1">
      <formula>$Q7=1</formula>
    </cfRule>
    <cfRule type="expression" dxfId="131" priority="100" stopIfTrue="1">
      <formula>$Q7=2</formula>
    </cfRule>
  </conditionalFormatting>
  <conditionalFormatting sqref="D6:D9 D12:D15 D25:D28 D18:D22">
    <cfRule type="expression" dxfId="130" priority="84" stopIfTrue="1">
      <formula>$F6="No"</formula>
    </cfRule>
    <cfRule type="expression" dxfId="129" priority="93" stopIfTrue="1">
      <formula>ISBLANK($E6)</formula>
    </cfRule>
    <cfRule type="expression" dxfId="128" priority="94" stopIfTrue="1">
      <formula>$E6=0</formula>
    </cfRule>
    <cfRule type="expression" dxfId="127" priority="95" stopIfTrue="1">
      <formula>$E6=1</formula>
    </cfRule>
    <cfRule type="expression" dxfId="126" priority="96" stopIfTrue="1">
      <formula>$E6=2</formula>
    </cfRule>
  </conditionalFormatting>
  <conditionalFormatting sqref="H7:H9 H12:H15 H18:H22 H25:H28">
    <cfRule type="expression" dxfId="125" priority="83" stopIfTrue="1">
      <formula>$J7="No"</formula>
    </cfRule>
    <cfRule type="expression" dxfId="124" priority="89" stopIfTrue="1">
      <formula>ISBLANK($I7)</formula>
    </cfRule>
    <cfRule type="expression" dxfId="123" priority="90" stopIfTrue="1">
      <formula>$I7=0</formula>
    </cfRule>
    <cfRule type="expression" dxfId="122" priority="91" stopIfTrue="1">
      <formula>$I7=1</formula>
    </cfRule>
    <cfRule type="expression" dxfId="121" priority="92" stopIfTrue="1">
      <formula>$I7=2</formula>
    </cfRule>
  </conditionalFormatting>
  <conditionalFormatting sqref="L7:L9 L12:L15 L18:L22 L25:L28">
    <cfRule type="expression" dxfId="120" priority="82" stopIfTrue="1">
      <formula>$N7="No"</formula>
    </cfRule>
    <cfRule type="expression" dxfId="119" priority="85" stopIfTrue="1">
      <formula>ISBLANK($M7)</formula>
    </cfRule>
    <cfRule type="expression" dxfId="118" priority="86" stopIfTrue="1">
      <formula>$M7=0</formula>
    </cfRule>
    <cfRule type="expression" dxfId="117" priority="87" stopIfTrue="1">
      <formula>$M7=1</formula>
    </cfRule>
    <cfRule type="expression" dxfId="116" priority="88" stopIfTrue="1">
      <formula>$M7=2</formula>
    </cfRule>
  </conditionalFormatting>
  <conditionalFormatting sqref="H6">
    <cfRule type="expression" dxfId="115" priority="76" stopIfTrue="1">
      <formula>$F6="No"</formula>
    </cfRule>
    <cfRule type="expression" dxfId="114" priority="77" stopIfTrue="1">
      <formula>ISBLANK($E6)</formula>
    </cfRule>
    <cfRule type="expression" dxfId="113" priority="78" stopIfTrue="1">
      <formula>$E6=0</formula>
    </cfRule>
    <cfRule type="expression" dxfId="112" priority="79" stopIfTrue="1">
      <formula>$E6=1</formula>
    </cfRule>
    <cfRule type="expression" dxfId="111" priority="80" stopIfTrue="1">
      <formula>$E6=2</formula>
    </cfRule>
  </conditionalFormatting>
  <conditionalFormatting sqref="L6">
    <cfRule type="expression" dxfId="110" priority="71" stopIfTrue="1">
      <formula>$F6="No"</formula>
    </cfRule>
    <cfRule type="expression" dxfId="109" priority="72" stopIfTrue="1">
      <formula>ISBLANK($E6)</formula>
    </cfRule>
    <cfRule type="expression" dxfId="108" priority="73" stopIfTrue="1">
      <formula>$E6=0</formula>
    </cfRule>
    <cfRule type="expression" dxfId="107" priority="74" stopIfTrue="1">
      <formula>$E6=1</formula>
    </cfRule>
    <cfRule type="expression" dxfId="106" priority="75" stopIfTrue="1">
      <formula>$E6=2</formula>
    </cfRule>
  </conditionalFormatting>
  <conditionalFormatting sqref="P6">
    <cfRule type="expression" dxfId="105" priority="66" stopIfTrue="1">
      <formula>$F6="No"</formula>
    </cfRule>
    <cfRule type="expression" dxfId="104" priority="67" stopIfTrue="1">
      <formula>ISBLANK($E6)</formula>
    </cfRule>
    <cfRule type="expression" dxfId="103" priority="68" stopIfTrue="1">
      <formula>$E6=0</formula>
    </cfRule>
    <cfRule type="expression" dxfId="102" priority="69" stopIfTrue="1">
      <formula>$E6=1</formula>
    </cfRule>
    <cfRule type="expression" dxfId="101" priority="70" stopIfTrue="1">
      <formula>$E6=2</formula>
    </cfRule>
  </conditionalFormatting>
  <conditionalFormatting sqref="D11">
    <cfRule type="expression" dxfId="100" priority="61" stopIfTrue="1">
      <formula>$F11="No"</formula>
    </cfRule>
    <cfRule type="expression" dxfId="99" priority="62" stopIfTrue="1">
      <formula>ISBLANK($E11)</formula>
    </cfRule>
    <cfRule type="expression" dxfId="98" priority="63" stopIfTrue="1">
      <formula>$E11=0</formula>
    </cfRule>
    <cfRule type="expression" dxfId="97" priority="64" stopIfTrue="1">
      <formula>$E11=1</formula>
    </cfRule>
    <cfRule type="expression" dxfId="96" priority="65" stopIfTrue="1">
      <formula>$E11=2</formula>
    </cfRule>
  </conditionalFormatting>
  <conditionalFormatting sqref="H11">
    <cfRule type="expression" dxfId="95" priority="56" stopIfTrue="1">
      <formula>$F11="No"</formula>
    </cfRule>
    <cfRule type="expression" dxfId="94" priority="57" stopIfTrue="1">
      <formula>ISBLANK($E11)</formula>
    </cfRule>
    <cfRule type="expression" dxfId="93" priority="58" stopIfTrue="1">
      <formula>$E11=0</formula>
    </cfRule>
    <cfRule type="expression" dxfId="92" priority="59" stopIfTrue="1">
      <formula>$E11=1</formula>
    </cfRule>
    <cfRule type="expression" dxfId="91" priority="60" stopIfTrue="1">
      <formula>$E11=2</formula>
    </cfRule>
  </conditionalFormatting>
  <conditionalFormatting sqref="L11">
    <cfRule type="expression" dxfId="90" priority="51" stopIfTrue="1">
      <formula>$F11="No"</formula>
    </cfRule>
    <cfRule type="expression" dxfId="89" priority="52" stopIfTrue="1">
      <formula>ISBLANK($E11)</formula>
    </cfRule>
    <cfRule type="expression" dxfId="88" priority="53" stopIfTrue="1">
      <formula>$E11=0</formula>
    </cfRule>
    <cfRule type="expression" dxfId="87" priority="54" stopIfTrue="1">
      <formula>$E11=1</formula>
    </cfRule>
    <cfRule type="expression" dxfId="86" priority="55" stopIfTrue="1">
      <formula>$E11=2</formula>
    </cfRule>
  </conditionalFormatting>
  <conditionalFormatting sqref="P11">
    <cfRule type="expression" dxfId="85" priority="46" stopIfTrue="1">
      <formula>$F11="No"</formula>
    </cfRule>
    <cfRule type="expression" dxfId="84" priority="47" stopIfTrue="1">
      <formula>ISBLANK($E11)</formula>
    </cfRule>
    <cfRule type="expression" dxfId="83" priority="48" stopIfTrue="1">
      <formula>$E11=0</formula>
    </cfRule>
    <cfRule type="expression" dxfId="82" priority="49" stopIfTrue="1">
      <formula>$E11=1</formula>
    </cfRule>
    <cfRule type="expression" dxfId="81" priority="50" stopIfTrue="1">
      <formula>$E11=2</formula>
    </cfRule>
  </conditionalFormatting>
  <conditionalFormatting sqref="D17">
    <cfRule type="expression" dxfId="80" priority="41" stopIfTrue="1">
      <formula>$F17="No"</formula>
    </cfRule>
    <cfRule type="expression" dxfId="79" priority="42" stopIfTrue="1">
      <formula>ISBLANK($E17)</formula>
    </cfRule>
    <cfRule type="expression" dxfId="78" priority="43" stopIfTrue="1">
      <formula>$E17=0</formula>
    </cfRule>
    <cfRule type="expression" dxfId="77" priority="44" stopIfTrue="1">
      <formula>$E17=1</formula>
    </cfRule>
    <cfRule type="expression" dxfId="76" priority="45" stopIfTrue="1">
      <formula>$E17=2</formula>
    </cfRule>
  </conditionalFormatting>
  <conditionalFormatting sqref="H17">
    <cfRule type="expression" dxfId="75" priority="31" stopIfTrue="1">
      <formula>$F17="No"</formula>
    </cfRule>
    <cfRule type="expression" dxfId="74" priority="32" stopIfTrue="1">
      <formula>ISBLANK($E17)</formula>
    </cfRule>
    <cfRule type="expression" dxfId="73" priority="33" stopIfTrue="1">
      <formula>$E17=0</formula>
    </cfRule>
    <cfRule type="expression" dxfId="72" priority="34" stopIfTrue="1">
      <formula>$E17=1</formula>
    </cfRule>
    <cfRule type="expression" dxfId="71" priority="35" stopIfTrue="1">
      <formula>$E17=2</formula>
    </cfRule>
  </conditionalFormatting>
  <conditionalFormatting sqref="L17">
    <cfRule type="expression" dxfId="70" priority="26" stopIfTrue="1">
      <formula>$F17="No"</formula>
    </cfRule>
    <cfRule type="expression" dxfId="69" priority="27" stopIfTrue="1">
      <formula>ISBLANK($E17)</formula>
    </cfRule>
    <cfRule type="expression" dxfId="68" priority="28" stopIfTrue="1">
      <formula>$E17=0</formula>
    </cfRule>
    <cfRule type="expression" dxfId="67" priority="29" stopIfTrue="1">
      <formula>$E17=1</formula>
    </cfRule>
    <cfRule type="expression" dxfId="66" priority="30" stopIfTrue="1">
      <formula>$E17=2</formula>
    </cfRule>
  </conditionalFormatting>
  <conditionalFormatting sqref="P17">
    <cfRule type="expression" dxfId="65" priority="21" stopIfTrue="1">
      <formula>$F17="No"</formula>
    </cfRule>
    <cfRule type="expression" dxfId="64" priority="22" stopIfTrue="1">
      <formula>ISBLANK($E17)</formula>
    </cfRule>
    <cfRule type="expression" dxfId="63" priority="23" stopIfTrue="1">
      <formula>$E17=0</formula>
    </cfRule>
    <cfRule type="expression" dxfId="62" priority="24" stopIfTrue="1">
      <formula>$E17=1</formula>
    </cfRule>
    <cfRule type="expression" dxfId="61" priority="25" stopIfTrue="1">
      <formula>$E17=2</formula>
    </cfRule>
  </conditionalFormatting>
  <conditionalFormatting sqref="D24">
    <cfRule type="expression" dxfId="60" priority="16" stopIfTrue="1">
      <formula>$F24="No"</formula>
    </cfRule>
    <cfRule type="expression" dxfId="59" priority="17" stopIfTrue="1">
      <formula>ISBLANK($E24)</formula>
    </cfRule>
    <cfRule type="expression" dxfId="58" priority="18" stopIfTrue="1">
      <formula>$E24=0</formula>
    </cfRule>
    <cfRule type="expression" dxfId="57" priority="19" stopIfTrue="1">
      <formula>$E24=1</formula>
    </cfRule>
    <cfRule type="expression" dxfId="56" priority="20" stopIfTrue="1">
      <formula>$E24=2</formula>
    </cfRule>
  </conditionalFormatting>
  <conditionalFormatting sqref="H24">
    <cfRule type="expression" dxfId="55" priority="11" stopIfTrue="1">
      <formula>$F24="No"</formula>
    </cfRule>
    <cfRule type="expression" dxfId="54" priority="12" stopIfTrue="1">
      <formula>ISBLANK($E24)</formula>
    </cfRule>
    <cfRule type="expression" dxfId="53" priority="13" stopIfTrue="1">
      <formula>$E24=0</formula>
    </cfRule>
    <cfRule type="expression" dxfId="52" priority="14" stopIfTrue="1">
      <formula>$E24=1</formula>
    </cfRule>
    <cfRule type="expression" dxfId="51" priority="15" stopIfTrue="1">
      <formula>$E24=2</formula>
    </cfRule>
  </conditionalFormatting>
  <conditionalFormatting sqref="L24">
    <cfRule type="expression" dxfId="50" priority="6" stopIfTrue="1">
      <formula>$F24="No"</formula>
    </cfRule>
    <cfRule type="expression" dxfId="49" priority="7" stopIfTrue="1">
      <formula>ISBLANK($E24)</formula>
    </cfRule>
    <cfRule type="expression" dxfId="48" priority="8" stopIfTrue="1">
      <formula>$E24=0</formula>
    </cfRule>
    <cfRule type="expression" dxfId="47" priority="9" stopIfTrue="1">
      <formula>$E24=1</formula>
    </cfRule>
    <cfRule type="expression" dxfId="46" priority="10" stopIfTrue="1">
      <formula>$E24=2</formula>
    </cfRule>
  </conditionalFormatting>
  <conditionalFormatting sqref="P24">
    <cfRule type="expression" dxfId="45" priority="1" stopIfTrue="1">
      <formula>$F24="No"</formula>
    </cfRule>
    <cfRule type="expression" dxfId="44" priority="2" stopIfTrue="1">
      <formula>ISBLANK($E24)</formula>
    </cfRule>
    <cfRule type="expression" dxfId="43" priority="3" stopIfTrue="1">
      <formula>$E24=0</formula>
    </cfRule>
    <cfRule type="expression" dxfId="42" priority="4" stopIfTrue="1">
      <formula>$E24=1</formula>
    </cfRule>
    <cfRule type="expression" dxfId="41" priority="5" stopIfTrue="1">
      <formula>$E24=2</formula>
    </cfRule>
  </conditionalFormatting>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5"/>
  <sheetViews>
    <sheetView showGridLines="0" tabSelected="1" topLeftCell="B1" zoomScale="70" zoomScaleNormal="70" workbookViewId="0">
      <selection activeCell="G2" sqref="G2"/>
    </sheetView>
  </sheetViews>
  <sheetFormatPr defaultRowHeight="17.25" x14ac:dyDescent="0.35"/>
  <cols>
    <col min="1" max="1" width="10.25" hidden="1" customWidth="1"/>
    <col min="2" max="2" width="2.125" customWidth="1"/>
    <col min="3" max="3" width="43.625" customWidth="1"/>
    <col min="4" max="4" width="24.125" hidden="1" customWidth="1"/>
    <col min="5" max="5" width="15.375" customWidth="1"/>
    <col min="6" max="7" width="27.625" customWidth="1"/>
    <col min="8" max="8" width="14.5" customWidth="1"/>
    <col min="9" max="9" width="2.625" customWidth="1"/>
    <col min="32" max="32" width="13.875" bestFit="1" customWidth="1"/>
    <col min="37" max="37" width="11.375" bestFit="1" customWidth="1"/>
    <col min="41" max="41" width="14.125" bestFit="1" customWidth="1"/>
    <col min="45" max="45" width="13.75" bestFit="1" customWidth="1"/>
    <col min="50" max="50" width="9.75" bestFit="1" customWidth="1"/>
    <col min="54" max="54" width="11.75" bestFit="1" customWidth="1"/>
  </cols>
  <sheetData>
    <row r="1" spans="1:66" ht="33.75" customHeight="1" x14ac:dyDescent="0.6">
      <c r="B1" s="72"/>
      <c r="C1" s="323" t="s">
        <v>106</v>
      </c>
      <c r="D1" s="324"/>
      <c r="E1" s="324"/>
      <c r="F1" s="324"/>
      <c r="G1" s="324"/>
      <c r="H1" s="324"/>
      <c r="I1" s="72"/>
      <c r="J1" s="73"/>
      <c r="K1" s="74"/>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row>
    <row r="2" spans="1:66" ht="32.25" x14ac:dyDescent="0.6">
      <c r="B2" s="72"/>
      <c r="C2" s="157" t="s">
        <v>107</v>
      </c>
      <c r="D2" s="158"/>
      <c r="E2" s="159"/>
      <c r="F2" s="159"/>
      <c r="G2" s="220"/>
      <c r="H2" s="256"/>
      <c r="I2" s="257"/>
      <c r="J2" s="316"/>
      <c r="K2" s="316"/>
      <c r="L2" s="316"/>
      <c r="M2" s="316"/>
      <c r="N2" s="258"/>
      <c r="O2" s="317"/>
      <c r="P2" s="317"/>
      <c r="Q2" s="317"/>
      <c r="R2" s="317"/>
      <c r="S2" s="258"/>
      <c r="T2" s="318"/>
      <c r="U2" s="318"/>
      <c r="V2" s="318"/>
      <c r="W2" s="318"/>
      <c r="X2" s="258"/>
      <c r="Y2" s="318"/>
      <c r="Z2" s="318"/>
      <c r="AA2" s="318"/>
      <c r="AB2" s="318"/>
      <c r="AC2" s="258"/>
      <c r="AD2" s="317"/>
      <c r="AE2" s="317"/>
      <c r="AF2" s="317"/>
      <c r="AG2" s="317"/>
      <c r="AH2" s="257"/>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row>
    <row r="3" spans="1:66" x14ac:dyDescent="0.35">
      <c r="B3" s="72"/>
      <c r="C3" s="319" t="s">
        <v>108</v>
      </c>
      <c r="D3" s="320"/>
      <c r="E3" s="325">
        <v>43556</v>
      </c>
      <c r="F3" s="326"/>
      <c r="G3" s="222"/>
      <c r="H3" s="22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row>
    <row r="4" spans="1:66" ht="24.75" x14ac:dyDescent="0.5">
      <c r="B4" s="72"/>
      <c r="C4" s="319" t="s">
        <v>109</v>
      </c>
      <c r="D4" s="320"/>
      <c r="E4" s="75">
        <v>1</v>
      </c>
      <c r="F4" s="76"/>
      <c r="G4" s="221"/>
      <c r="H4" s="221"/>
      <c r="I4" s="72"/>
      <c r="J4" s="77" t="str">
        <f>TEXT(J$5,"mmmm")</f>
        <v>April</v>
      </c>
      <c r="K4" s="77" t="str">
        <f>IF(TEXT(K5,"mmmm")=J75,"",TEXT(K5,"mmmm"))</f>
        <v/>
      </c>
      <c r="L4" s="77" t="str">
        <f t="shared" ref="L4:R4" si="0">IF(TEXT(L5,"mmmm")=K75,"",TEXT(L5,"mmmm"))</f>
        <v/>
      </c>
      <c r="M4" s="77" t="str">
        <f t="shared" si="0"/>
        <v/>
      </c>
      <c r="N4" s="77" t="str">
        <f t="shared" si="0"/>
        <v/>
      </c>
      <c r="O4" s="77" t="str">
        <f t="shared" si="0"/>
        <v>May</v>
      </c>
      <c r="P4" s="77" t="str">
        <f t="shared" si="0"/>
        <v/>
      </c>
      <c r="Q4" s="77" t="str">
        <f t="shared" si="0"/>
        <v/>
      </c>
      <c r="R4" s="77" t="str">
        <f t="shared" si="0"/>
        <v/>
      </c>
      <c r="S4" s="77" t="str">
        <f t="shared" ref="S4" si="1">IF(TEXT(S5,"mmmm")=R75,"",TEXT(S5,"mmmm"))</f>
        <v>June</v>
      </c>
      <c r="T4" s="77" t="str">
        <f t="shared" ref="T4" si="2">IF(TEXT(T5,"mmmm")=S75,"",TEXT(T5,"mmmm"))</f>
        <v/>
      </c>
      <c r="U4" s="77" t="str">
        <f t="shared" ref="U4" si="3">IF(TEXT(U5,"mmmm")=T75,"",TEXT(U5,"mmmm"))</f>
        <v/>
      </c>
      <c r="V4" s="77" t="str">
        <f t="shared" ref="V4" si="4">IF(TEXT(V5,"mmmm")=U75,"",TEXT(V5,"mmmm"))</f>
        <v/>
      </c>
      <c r="W4" s="77" t="str">
        <f>IF(TEXT(W5,"mmmm")=V75,"",TEXT(W5,"mmmm"))</f>
        <v>July</v>
      </c>
      <c r="X4" s="77" t="str">
        <f t="shared" ref="X4:Y4" si="5">IF(TEXT(X5,"mmmm")=W75,"",TEXT(X5,"mmmm"))</f>
        <v/>
      </c>
      <c r="Y4" s="77" t="str">
        <f t="shared" si="5"/>
        <v/>
      </c>
      <c r="Z4" s="77" t="str">
        <f t="shared" ref="Z4" si="6">IF(TEXT(Z5,"mmmm")=Y75,"",TEXT(Z5,"mmmm"))</f>
        <v/>
      </c>
      <c r="AA4" s="77" t="str">
        <f t="shared" ref="AA4" si="7">IF(TEXT(AA5,"mmmm")=Z75,"",TEXT(AA5,"mmmm"))</f>
        <v/>
      </c>
      <c r="AB4" s="77" t="str">
        <f t="shared" ref="AB4" si="8">IF(TEXT(AB5,"mmmm")=AA75,"",TEXT(AB5,"mmmm"))</f>
        <v>August</v>
      </c>
      <c r="AC4" s="77" t="str">
        <f t="shared" ref="AC4" si="9">IF(TEXT(AC5,"mmmm")=AB75,"",TEXT(AC5,"mmmm"))</f>
        <v/>
      </c>
      <c r="AD4" s="77" t="str">
        <f t="shared" ref="AD4" si="10">IF(TEXT(AD5,"mmmm")=AC75,"",TEXT(AD5,"mmmm"))</f>
        <v/>
      </c>
      <c r="AE4" s="77" t="str">
        <f t="shared" ref="AE4:AF4" si="11">IF(TEXT(AE5,"mmmm")=AD75,"",TEXT(AE5,"mmmm"))</f>
        <v/>
      </c>
      <c r="AF4" s="77" t="str">
        <f t="shared" si="11"/>
        <v>September</v>
      </c>
      <c r="AG4" s="77" t="str">
        <f t="shared" ref="AG4" si="12">IF(TEXT(AG5,"mmmm")=AF75,"",TEXT(AG5,"mmmm"))</f>
        <v/>
      </c>
      <c r="AH4" s="77" t="str">
        <f t="shared" ref="AH4" si="13">IF(TEXT(AH5,"mmmm")=AG75,"",TEXT(AH5,"mmmm"))</f>
        <v/>
      </c>
      <c r="AI4" s="77" t="str">
        <f t="shared" ref="AI4" si="14">IF(TEXT(AI5,"mmmm")=AH75,"",TEXT(AI5,"mmmm"))</f>
        <v/>
      </c>
      <c r="AJ4" s="77" t="str">
        <f t="shared" ref="AJ4" si="15">IF(TEXT(AJ5,"mmmm")=AI75,"",TEXT(AJ5,"mmmm"))</f>
        <v/>
      </c>
      <c r="AK4" s="77" t="str">
        <f t="shared" ref="AK4" si="16">IF(TEXT(AK5,"mmmm")=AJ75,"",TEXT(AK5,"mmmm"))</f>
        <v>October</v>
      </c>
      <c r="AL4" s="77" t="str">
        <f t="shared" ref="AL4:AM4" si="17">IF(TEXT(AL5,"mmmm")=AK75,"",TEXT(AL5,"mmmm"))</f>
        <v/>
      </c>
      <c r="AM4" s="77" t="str">
        <f t="shared" si="17"/>
        <v/>
      </c>
      <c r="AN4" s="77" t="str">
        <f t="shared" ref="AN4" si="18">IF(TEXT(AN5,"mmmm")=AM75,"",TEXT(AN5,"mmmm"))</f>
        <v/>
      </c>
      <c r="AO4" s="77" t="str">
        <f t="shared" ref="AO4" si="19">IF(TEXT(AO5,"mmmm")=AN75,"",TEXT(AO5,"mmmm"))</f>
        <v>November</v>
      </c>
      <c r="AP4" s="77" t="str">
        <f t="shared" ref="AP4" si="20">IF(TEXT(AP5,"mmmm")=AO75,"",TEXT(AP5,"mmmm"))</f>
        <v/>
      </c>
      <c r="AQ4" s="77" t="str">
        <f t="shared" ref="AQ4" si="21">IF(TEXT(AQ5,"mmmm")=AP75,"",TEXT(AQ5,"mmmm"))</f>
        <v/>
      </c>
      <c r="AR4" s="77" t="str">
        <f t="shared" ref="AR4" si="22">IF(TEXT(AR5,"mmmm")=AQ75,"",TEXT(AR5,"mmmm"))</f>
        <v/>
      </c>
      <c r="AS4" s="77" t="str">
        <f t="shared" ref="AS4:AT4" si="23">IF(TEXT(AS5,"mmmm")=AR75,"",TEXT(AS5,"mmmm"))</f>
        <v>December</v>
      </c>
      <c r="AT4" s="77" t="str">
        <f t="shared" si="23"/>
        <v/>
      </c>
      <c r="AU4" s="77" t="str">
        <f t="shared" ref="AU4" si="24">IF(TEXT(AU5,"mmmm")=AT75,"",TEXT(AU5,"mmmm"))</f>
        <v/>
      </c>
      <c r="AV4" s="77" t="str">
        <f t="shared" ref="AV4" si="25">IF(TEXT(AV5,"mmmm")=AU75,"",TEXT(AV5,"mmmm"))</f>
        <v/>
      </c>
      <c r="AW4" s="77" t="str">
        <f t="shared" ref="AW4" si="26">IF(TEXT(AW5,"mmmm")=AV75,"",TEXT(AW5,"mmmm"))</f>
        <v/>
      </c>
      <c r="AX4" s="77" t="str">
        <f t="shared" ref="AX4" si="27">IF(TEXT(AX5,"mmmm")=AW75,"",TEXT(AX5,"mmmm"))</f>
        <v>January</v>
      </c>
      <c r="AY4" s="77" t="str">
        <f t="shared" ref="AY4" si="28">IF(TEXT(AY5,"mmmm")=AX75,"",TEXT(AY5,"mmmm"))</f>
        <v/>
      </c>
      <c r="AZ4" s="77" t="str">
        <f t="shared" ref="AZ4:BA4" si="29">IF(TEXT(AZ5,"mmmm")=AY75,"",TEXT(AZ5,"mmmm"))</f>
        <v/>
      </c>
      <c r="BA4" s="77" t="str">
        <f t="shared" si="29"/>
        <v/>
      </c>
      <c r="BB4" s="77" t="str">
        <f t="shared" ref="BB4" si="30">IF(TEXT(BB5,"mmmm")=BA75,"",TEXT(BB5,"mmmm"))</f>
        <v>February</v>
      </c>
      <c r="BC4" s="77" t="str">
        <f t="shared" ref="BC4" si="31">IF(TEXT(BC5,"mmmm")=BB75,"",TEXT(BC5,"mmmm"))</f>
        <v/>
      </c>
      <c r="BD4" s="77" t="str">
        <f t="shared" ref="BD4" si="32">IF(TEXT(BD5,"mmmm")=BC75,"",TEXT(BD5,"mmmm"))</f>
        <v/>
      </c>
      <c r="BE4" s="77" t="str">
        <f t="shared" ref="BE4" si="33">IF(TEXT(BE5,"mmmm")=BD75,"",TEXT(BE5,"mmmm"))</f>
        <v/>
      </c>
      <c r="BF4" s="77" t="str">
        <f t="shared" ref="BF4" si="34">IF(TEXT(BF5,"mmmm")=BE75,"",TEXT(BF5,"mmmm"))</f>
        <v>March</v>
      </c>
      <c r="BG4" s="77" t="str">
        <f t="shared" ref="BG4:BH4" si="35">IF(TEXT(BG5,"mmmm")=BF75,"",TEXT(BG5,"mmmm"))</f>
        <v/>
      </c>
      <c r="BH4" s="77" t="str">
        <f t="shared" si="35"/>
        <v/>
      </c>
      <c r="BI4" s="77" t="str">
        <f t="shared" ref="BI4" si="36">IF(TEXT(BI5,"mmmm")=BH75,"",TEXT(BI5,"mmmm"))</f>
        <v/>
      </c>
      <c r="BJ4" s="77" t="str">
        <f t="shared" ref="BJ4" si="37">IF(TEXT(BJ5,"mmmm")=BI75,"",TEXT(BJ5,"mmmm"))</f>
        <v/>
      </c>
      <c r="BK4" s="77" t="str">
        <f t="shared" ref="BK4" si="38">IF(TEXT(BK5,"mmmm")=BJ75,"",TEXT(BK5,"mmmm"))</f>
        <v>April</v>
      </c>
      <c r="BL4" s="77" t="str">
        <f t="shared" ref="BL4" si="39">IF(TEXT(BL5,"mmmm")=BK75,"",TEXT(BL5,"mmmm"))</f>
        <v/>
      </c>
      <c r="BM4" s="77" t="str">
        <f t="shared" ref="BM4" si="40">IF(TEXT(BM5,"mmmm")=BL75,"",TEXT(BM5,"mmmm"))</f>
        <v/>
      </c>
      <c r="BN4" s="72"/>
    </row>
    <row r="5" spans="1:66" x14ac:dyDescent="0.35">
      <c r="B5" s="72"/>
      <c r="C5" s="321"/>
      <c r="D5" s="321"/>
      <c r="E5" s="321"/>
      <c r="F5" s="321"/>
      <c r="G5" s="321"/>
      <c r="H5" s="321"/>
      <c r="I5" s="322"/>
      <c r="J5" s="78">
        <f>E3-WEEKDAY(E3,1)+2+7*(E4-1)</f>
        <v>43556</v>
      </c>
      <c r="K5" s="79">
        <f>J5+7</f>
        <v>43563</v>
      </c>
      <c r="L5" s="79">
        <f t="shared" ref="L5:BM5" si="41">K5+7</f>
        <v>43570</v>
      </c>
      <c r="M5" s="79">
        <f t="shared" si="41"/>
        <v>43577</v>
      </c>
      <c r="N5" s="79">
        <f t="shared" si="41"/>
        <v>43584</v>
      </c>
      <c r="O5" s="79">
        <f t="shared" si="41"/>
        <v>43591</v>
      </c>
      <c r="P5" s="79">
        <f t="shared" si="41"/>
        <v>43598</v>
      </c>
      <c r="Q5" s="79">
        <f t="shared" si="41"/>
        <v>43605</v>
      </c>
      <c r="R5" s="79">
        <f t="shared" si="41"/>
        <v>43612</v>
      </c>
      <c r="S5" s="79">
        <f t="shared" si="41"/>
        <v>43619</v>
      </c>
      <c r="T5" s="79">
        <f t="shared" si="41"/>
        <v>43626</v>
      </c>
      <c r="U5" s="79">
        <f t="shared" si="41"/>
        <v>43633</v>
      </c>
      <c r="V5" s="79">
        <f t="shared" si="41"/>
        <v>43640</v>
      </c>
      <c r="W5" s="79">
        <f t="shared" si="41"/>
        <v>43647</v>
      </c>
      <c r="X5" s="79">
        <f t="shared" si="41"/>
        <v>43654</v>
      </c>
      <c r="Y5" s="79">
        <f t="shared" si="41"/>
        <v>43661</v>
      </c>
      <c r="Z5" s="79">
        <f t="shared" si="41"/>
        <v>43668</v>
      </c>
      <c r="AA5" s="79">
        <f t="shared" si="41"/>
        <v>43675</v>
      </c>
      <c r="AB5" s="79">
        <f t="shared" si="41"/>
        <v>43682</v>
      </c>
      <c r="AC5" s="79">
        <f t="shared" si="41"/>
        <v>43689</v>
      </c>
      <c r="AD5" s="79">
        <f t="shared" si="41"/>
        <v>43696</v>
      </c>
      <c r="AE5" s="79">
        <f t="shared" si="41"/>
        <v>43703</v>
      </c>
      <c r="AF5" s="79">
        <f t="shared" si="41"/>
        <v>43710</v>
      </c>
      <c r="AG5" s="79">
        <f t="shared" si="41"/>
        <v>43717</v>
      </c>
      <c r="AH5" s="79">
        <f t="shared" si="41"/>
        <v>43724</v>
      </c>
      <c r="AI5" s="79">
        <f t="shared" si="41"/>
        <v>43731</v>
      </c>
      <c r="AJ5" s="79">
        <f t="shared" si="41"/>
        <v>43738</v>
      </c>
      <c r="AK5" s="79">
        <f t="shared" si="41"/>
        <v>43745</v>
      </c>
      <c r="AL5" s="79">
        <f t="shared" si="41"/>
        <v>43752</v>
      </c>
      <c r="AM5" s="79">
        <f t="shared" si="41"/>
        <v>43759</v>
      </c>
      <c r="AN5" s="79">
        <f t="shared" si="41"/>
        <v>43766</v>
      </c>
      <c r="AO5" s="79">
        <f t="shared" si="41"/>
        <v>43773</v>
      </c>
      <c r="AP5" s="79">
        <f t="shared" si="41"/>
        <v>43780</v>
      </c>
      <c r="AQ5" s="79">
        <f t="shared" si="41"/>
        <v>43787</v>
      </c>
      <c r="AR5" s="79">
        <f t="shared" si="41"/>
        <v>43794</v>
      </c>
      <c r="AS5" s="79">
        <f t="shared" si="41"/>
        <v>43801</v>
      </c>
      <c r="AT5" s="79">
        <f t="shared" si="41"/>
        <v>43808</v>
      </c>
      <c r="AU5" s="79">
        <f t="shared" si="41"/>
        <v>43815</v>
      </c>
      <c r="AV5" s="79">
        <f t="shared" si="41"/>
        <v>43822</v>
      </c>
      <c r="AW5" s="79">
        <f t="shared" si="41"/>
        <v>43829</v>
      </c>
      <c r="AX5" s="79">
        <f t="shared" si="41"/>
        <v>43836</v>
      </c>
      <c r="AY5" s="79">
        <f t="shared" si="41"/>
        <v>43843</v>
      </c>
      <c r="AZ5" s="79">
        <f t="shared" si="41"/>
        <v>43850</v>
      </c>
      <c r="BA5" s="79">
        <f t="shared" si="41"/>
        <v>43857</v>
      </c>
      <c r="BB5" s="79">
        <f t="shared" si="41"/>
        <v>43864</v>
      </c>
      <c r="BC5" s="79">
        <f t="shared" si="41"/>
        <v>43871</v>
      </c>
      <c r="BD5" s="79">
        <f t="shared" si="41"/>
        <v>43878</v>
      </c>
      <c r="BE5" s="79">
        <f t="shared" si="41"/>
        <v>43885</v>
      </c>
      <c r="BF5" s="79">
        <f t="shared" si="41"/>
        <v>43892</v>
      </c>
      <c r="BG5" s="79">
        <f t="shared" si="41"/>
        <v>43899</v>
      </c>
      <c r="BH5" s="79">
        <f t="shared" si="41"/>
        <v>43906</v>
      </c>
      <c r="BI5" s="79">
        <f t="shared" si="41"/>
        <v>43913</v>
      </c>
      <c r="BJ5" s="79">
        <f t="shared" si="41"/>
        <v>43920</v>
      </c>
      <c r="BK5" s="79">
        <f t="shared" si="41"/>
        <v>43927</v>
      </c>
      <c r="BL5" s="79">
        <f t="shared" si="41"/>
        <v>43934</v>
      </c>
      <c r="BM5" s="79">
        <f t="shared" si="41"/>
        <v>43941</v>
      </c>
      <c r="BN5" s="72"/>
    </row>
    <row r="6" spans="1:66" x14ac:dyDescent="0.35">
      <c r="B6" s="72"/>
      <c r="C6" s="72"/>
      <c r="D6" s="72"/>
      <c r="E6" s="72"/>
      <c r="F6" s="72"/>
      <c r="G6" s="72"/>
      <c r="H6" s="72"/>
      <c r="I6" s="72"/>
      <c r="J6" s="80" t="str">
        <f>"Week "&amp;(J5-($E$3-WEEKDAY($E$3,1)+2))/7+1</f>
        <v>Week 1</v>
      </c>
      <c r="K6" s="80" t="str">
        <f t="shared" ref="K6:O6" si="42">"Week "&amp;(K5-($E$3-WEEKDAY($E$3,1)+2))/7+1</f>
        <v>Week 2</v>
      </c>
      <c r="L6" s="80" t="str">
        <f t="shared" si="42"/>
        <v>Week 3</v>
      </c>
      <c r="M6" s="80" t="str">
        <f t="shared" si="42"/>
        <v>Week 4</v>
      </c>
      <c r="N6" s="80" t="str">
        <f t="shared" si="42"/>
        <v>Week 5</v>
      </c>
      <c r="O6" s="80" t="str">
        <f t="shared" si="42"/>
        <v>Week 6</v>
      </c>
      <c r="P6" s="80" t="str">
        <f>"Week "&amp;(P5-($E$3-WEEKDAY($E$3,1)+2))/7+1</f>
        <v>Week 7</v>
      </c>
      <c r="Q6" s="80" t="str">
        <f>"Week "&amp;(Q5-($E$3-WEEKDAY($E$3,1)+2))/7+1</f>
        <v>Week 8</v>
      </c>
      <c r="R6" s="80" t="str">
        <f t="shared" ref="R6:BM6" si="43">"Week "&amp;(R5-($E$3-WEEKDAY($E$3,1)+2))/7+1</f>
        <v>Week 9</v>
      </c>
      <c r="S6" s="80" t="str">
        <f t="shared" si="43"/>
        <v>Week 10</v>
      </c>
      <c r="T6" s="80" t="str">
        <f t="shared" si="43"/>
        <v>Week 11</v>
      </c>
      <c r="U6" s="80" t="str">
        <f t="shared" si="43"/>
        <v>Week 12</v>
      </c>
      <c r="V6" s="80" t="str">
        <f t="shared" si="43"/>
        <v>Week 13</v>
      </c>
      <c r="W6" s="80" t="str">
        <f t="shared" si="43"/>
        <v>Week 14</v>
      </c>
      <c r="X6" s="80" t="str">
        <f t="shared" si="43"/>
        <v>Week 15</v>
      </c>
      <c r="Y6" s="80" t="str">
        <f t="shared" si="43"/>
        <v>Week 16</v>
      </c>
      <c r="Z6" s="80" t="str">
        <f t="shared" si="43"/>
        <v>Week 17</v>
      </c>
      <c r="AA6" s="80" t="str">
        <f t="shared" si="43"/>
        <v>Week 18</v>
      </c>
      <c r="AB6" s="80" t="str">
        <f t="shared" si="43"/>
        <v>Week 19</v>
      </c>
      <c r="AC6" s="80" t="str">
        <f t="shared" si="43"/>
        <v>Week 20</v>
      </c>
      <c r="AD6" s="80" t="str">
        <f t="shared" si="43"/>
        <v>Week 21</v>
      </c>
      <c r="AE6" s="80" t="str">
        <f t="shared" si="43"/>
        <v>Week 22</v>
      </c>
      <c r="AF6" s="80" t="str">
        <f t="shared" si="43"/>
        <v>Week 23</v>
      </c>
      <c r="AG6" s="80" t="str">
        <f t="shared" si="43"/>
        <v>Week 24</v>
      </c>
      <c r="AH6" s="80" t="str">
        <f t="shared" si="43"/>
        <v>Week 25</v>
      </c>
      <c r="AI6" s="80" t="str">
        <f t="shared" si="43"/>
        <v>Week 26</v>
      </c>
      <c r="AJ6" s="80" t="str">
        <f t="shared" si="43"/>
        <v>Week 27</v>
      </c>
      <c r="AK6" s="80" t="str">
        <f t="shared" si="43"/>
        <v>Week 28</v>
      </c>
      <c r="AL6" s="80" t="str">
        <f t="shared" si="43"/>
        <v>Week 29</v>
      </c>
      <c r="AM6" s="80" t="str">
        <f t="shared" si="43"/>
        <v>Week 30</v>
      </c>
      <c r="AN6" s="80" t="str">
        <f t="shared" si="43"/>
        <v>Week 31</v>
      </c>
      <c r="AO6" s="80" t="str">
        <f t="shared" si="43"/>
        <v>Week 32</v>
      </c>
      <c r="AP6" s="80" t="str">
        <f t="shared" si="43"/>
        <v>Week 33</v>
      </c>
      <c r="AQ6" s="80" t="str">
        <f t="shared" si="43"/>
        <v>Week 34</v>
      </c>
      <c r="AR6" s="80" t="str">
        <f t="shared" si="43"/>
        <v>Week 35</v>
      </c>
      <c r="AS6" s="80" t="str">
        <f t="shared" si="43"/>
        <v>Week 36</v>
      </c>
      <c r="AT6" s="80" t="str">
        <f t="shared" si="43"/>
        <v>Week 37</v>
      </c>
      <c r="AU6" s="80" t="str">
        <f t="shared" si="43"/>
        <v>Week 38</v>
      </c>
      <c r="AV6" s="80" t="str">
        <f t="shared" si="43"/>
        <v>Week 39</v>
      </c>
      <c r="AW6" s="80" t="str">
        <f t="shared" si="43"/>
        <v>Week 40</v>
      </c>
      <c r="AX6" s="80" t="str">
        <f t="shared" si="43"/>
        <v>Week 41</v>
      </c>
      <c r="AY6" s="80" t="str">
        <f t="shared" si="43"/>
        <v>Week 42</v>
      </c>
      <c r="AZ6" s="80" t="str">
        <f t="shared" si="43"/>
        <v>Week 43</v>
      </c>
      <c r="BA6" s="80" t="str">
        <f t="shared" si="43"/>
        <v>Week 44</v>
      </c>
      <c r="BB6" s="80" t="str">
        <f t="shared" si="43"/>
        <v>Week 45</v>
      </c>
      <c r="BC6" s="80" t="str">
        <f t="shared" si="43"/>
        <v>Week 46</v>
      </c>
      <c r="BD6" s="80" t="str">
        <f t="shared" si="43"/>
        <v>Week 47</v>
      </c>
      <c r="BE6" s="80" t="str">
        <f t="shared" si="43"/>
        <v>Week 48</v>
      </c>
      <c r="BF6" s="80" t="str">
        <f t="shared" si="43"/>
        <v>Week 49</v>
      </c>
      <c r="BG6" s="80" t="str">
        <f t="shared" si="43"/>
        <v>Week 50</v>
      </c>
      <c r="BH6" s="80" t="str">
        <f t="shared" si="43"/>
        <v>Week 51</v>
      </c>
      <c r="BI6" s="80" t="str">
        <f t="shared" si="43"/>
        <v>Week 52</v>
      </c>
      <c r="BJ6" s="80" t="str">
        <f t="shared" si="43"/>
        <v>Week 53</v>
      </c>
      <c r="BK6" s="80" t="str">
        <f t="shared" si="43"/>
        <v>Week 54</v>
      </c>
      <c r="BL6" s="80" t="str">
        <f t="shared" si="43"/>
        <v>Week 55</v>
      </c>
      <c r="BM6" s="80" t="str">
        <f t="shared" si="43"/>
        <v>Week 56</v>
      </c>
      <c r="BN6" s="72"/>
    </row>
    <row r="7" spans="1:66" ht="18" thickBot="1" x14ac:dyDescent="0.4">
      <c r="B7" s="81"/>
      <c r="C7" s="82" t="s">
        <v>110</v>
      </c>
      <c r="D7" s="83" t="s">
        <v>111</v>
      </c>
      <c r="E7" s="84" t="s">
        <v>112</v>
      </c>
      <c r="F7" s="83" t="s">
        <v>137</v>
      </c>
      <c r="G7" s="83" t="s">
        <v>159</v>
      </c>
      <c r="H7" s="84" t="s">
        <v>113</v>
      </c>
      <c r="I7" s="85"/>
      <c r="J7" s="86" t="str">
        <f t="shared" ref="J7:BM7" si="44">LEFT(TEXT(J5,"ddd"),1)</f>
        <v>M</v>
      </c>
      <c r="K7" s="86" t="str">
        <f t="shared" si="44"/>
        <v>M</v>
      </c>
      <c r="L7" s="86" t="str">
        <f t="shared" si="44"/>
        <v>M</v>
      </c>
      <c r="M7" s="86" t="str">
        <f t="shared" si="44"/>
        <v>M</v>
      </c>
      <c r="N7" s="86" t="str">
        <f t="shared" si="44"/>
        <v>M</v>
      </c>
      <c r="O7" s="86" t="str">
        <f t="shared" si="44"/>
        <v>M</v>
      </c>
      <c r="P7" s="86" t="str">
        <f t="shared" si="44"/>
        <v>M</v>
      </c>
      <c r="Q7" s="86" t="str">
        <f t="shared" si="44"/>
        <v>M</v>
      </c>
      <c r="R7" s="86" t="str">
        <f t="shared" si="44"/>
        <v>M</v>
      </c>
      <c r="S7" s="86" t="str">
        <f t="shared" si="44"/>
        <v>M</v>
      </c>
      <c r="T7" s="86" t="str">
        <f t="shared" si="44"/>
        <v>M</v>
      </c>
      <c r="U7" s="86" t="str">
        <f t="shared" si="44"/>
        <v>M</v>
      </c>
      <c r="V7" s="86" t="str">
        <f t="shared" si="44"/>
        <v>M</v>
      </c>
      <c r="W7" s="86" t="str">
        <f t="shared" si="44"/>
        <v>M</v>
      </c>
      <c r="X7" s="86" t="str">
        <f t="shared" si="44"/>
        <v>M</v>
      </c>
      <c r="Y7" s="86" t="str">
        <f t="shared" si="44"/>
        <v>M</v>
      </c>
      <c r="Z7" s="86" t="str">
        <f t="shared" si="44"/>
        <v>M</v>
      </c>
      <c r="AA7" s="86" t="str">
        <f t="shared" si="44"/>
        <v>M</v>
      </c>
      <c r="AB7" s="86" t="str">
        <f t="shared" si="44"/>
        <v>M</v>
      </c>
      <c r="AC7" s="86" t="str">
        <f t="shared" si="44"/>
        <v>M</v>
      </c>
      <c r="AD7" s="86" t="str">
        <f t="shared" si="44"/>
        <v>M</v>
      </c>
      <c r="AE7" s="86" t="str">
        <f t="shared" si="44"/>
        <v>M</v>
      </c>
      <c r="AF7" s="86" t="str">
        <f t="shared" si="44"/>
        <v>M</v>
      </c>
      <c r="AG7" s="86" t="str">
        <f t="shared" si="44"/>
        <v>M</v>
      </c>
      <c r="AH7" s="86" t="str">
        <f t="shared" si="44"/>
        <v>M</v>
      </c>
      <c r="AI7" s="86" t="str">
        <f t="shared" si="44"/>
        <v>M</v>
      </c>
      <c r="AJ7" s="86" t="str">
        <f t="shared" si="44"/>
        <v>M</v>
      </c>
      <c r="AK7" s="86" t="str">
        <f t="shared" si="44"/>
        <v>M</v>
      </c>
      <c r="AL7" s="86" t="str">
        <f t="shared" si="44"/>
        <v>M</v>
      </c>
      <c r="AM7" s="86" t="str">
        <f t="shared" si="44"/>
        <v>M</v>
      </c>
      <c r="AN7" s="86" t="str">
        <f t="shared" si="44"/>
        <v>M</v>
      </c>
      <c r="AO7" s="86" t="str">
        <f t="shared" si="44"/>
        <v>M</v>
      </c>
      <c r="AP7" s="86" t="str">
        <f t="shared" si="44"/>
        <v>M</v>
      </c>
      <c r="AQ7" s="86" t="str">
        <f t="shared" si="44"/>
        <v>M</v>
      </c>
      <c r="AR7" s="86" t="str">
        <f t="shared" si="44"/>
        <v>M</v>
      </c>
      <c r="AS7" s="86" t="str">
        <f t="shared" si="44"/>
        <v>M</v>
      </c>
      <c r="AT7" s="86" t="str">
        <f t="shared" si="44"/>
        <v>M</v>
      </c>
      <c r="AU7" s="86" t="str">
        <f t="shared" si="44"/>
        <v>M</v>
      </c>
      <c r="AV7" s="86" t="str">
        <f t="shared" si="44"/>
        <v>M</v>
      </c>
      <c r="AW7" s="86" t="str">
        <f t="shared" si="44"/>
        <v>M</v>
      </c>
      <c r="AX7" s="86" t="str">
        <f t="shared" si="44"/>
        <v>M</v>
      </c>
      <c r="AY7" s="86" t="str">
        <f t="shared" si="44"/>
        <v>M</v>
      </c>
      <c r="AZ7" s="86" t="str">
        <f t="shared" si="44"/>
        <v>M</v>
      </c>
      <c r="BA7" s="86" t="str">
        <f t="shared" si="44"/>
        <v>M</v>
      </c>
      <c r="BB7" s="86" t="str">
        <f t="shared" si="44"/>
        <v>M</v>
      </c>
      <c r="BC7" s="86" t="str">
        <f t="shared" si="44"/>
        <v>M</v>
      </c>
      <c r="BD7" s="86" t="str">
        <f t="shared" si="44"/>
        <v>M</v>
      </c>
      <c r="BE7" s="86" t="str">
        <f t="shared" si="44"/>
        <v>M</v>
      </c>
      <c r="BF7" s="86" t="str">
        <f t="shared" si="44"/>
        <v>M</v>
      </c>
      <c r="BG7" s="86" t="str">
        <f t="shared" si="44"/>
        <v>M</v>
      </c>
      <c r="BH7" s="86" t="str">
        <f t="shared" si="44"/>
        <v>M</v>
      </c>
      <c r="BI7" s="86" t="str">
        <f t="shared" si="44"/>
        <v>M</v>
      </c>
      <c r="BJ7" s="86" t="str">
        <f t="shared" si="44"/>
        <v>M</v>
      </c>
      <c r="BK7" s="86" t="str">
        <f t="shared" si="44"/>
        <v>M</v>
      </c>
      <c r="BL7" s="86" t="str">
        <f t="shared" si="44"/>
        <v>M</v>
      </c>
      <c r="BM7" s="86" t="str">
        <f t="shared" si="44"/>
        <v>M</v>
      </c>
      <c r="BN7" s="72"/>
    </row>
    <row r="8" spans="1:66" x14ac:dyDescent="0.35">
      <c r="B8" s="72"/>
      <c r="C8" s="87"/>
      <c r="D8" s="88"/>
      <c r="E8" s="89"/>
      <c r="F8" s="89"/>
      <c r="G8" s="89"/>
      <c r="H8" s="90"/>
      <c r="I8" s="72"/>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72"/>
    </row>
    <row r="9" spans="1:66" x14ac:dyDescent="0.35">
      <c r="A9" s="178" t="s">
        <v>129</v>
      </c>
      <c r="B9" s="156"/>
      <c r="C9" s="92" t="s">
        <v>67</v>
      </c>
      <c r="D9" s="93"/>
      <c r="E9" s="94"/>
      <c r="F9" s="94"/>
      <c r="G9" s="94"/>
      <c r="H9" s="95"/>
      <c r="I9" s="96"/>
      <c r="J9" s="97" t="str">
        <f t="shared" ref="J9:S11" si="45">IF(AND($D9="Goal",J$5&gt;=$E9,J$5&lt;=$E9+$H9-1),2,IF(AND($D9="Milestone",J$5&gt;=$E9,J$5&lt;=$E9+$H9-1),1,""))</f>
        <v/>
      </c>
      <c r="K9" s="97" t="str">
        <f t="shared" si="45"/>
        <v/>
      </c>
      <c r="L9" s="97" t="str">
        <f t="shared" si="45"/>
        <v/>
      </c>
      <c r="M9" s="97" t="str">
        <f t="shared" si="45"/>
        <v/>
      </c>
      <c r="N9" s="97" t="str">
        <f t="shared" si="45"/>
        <v/>
      </c>
      <c r="O9" s="97" t="str">
        <f t="shared" si="45"/>
        <v/>
      </c>
      <c r="P9" s="97" t="str">
        <f t="shared" si="45"/>
        <v/>
      </c>
      <c r="Q9" s="97" t="str">
        <f t="shared" si="45"/>
        <v/>
      </c>
      <c r="R9" s="97" t="str">
        <f t="shared" si="45"/>
        <v/>
      </c>
      <c r="S9" s="97" t="str">
        <f t="shared" si="45"/>
        <v/>
      </c>
      <c r="T9" s="97" t="str">
        <f t="shared" ref="T9:AC11" si="46">IF(AND($D9="Goal",T$5&gt;=$E9,T$5&lt;=$E9+$H9-1),2,IF(AND($D9="Milestone",T$5&gt;=$E9,T$5&lt;=$E9+$H9-1),1,""))</f>
        <v/>
      </c>
      <c r="U9" s="97" t="str">
        <f t="shared" si="46"/>
        <v/>
      </c>
      <c r="V9" s="97" t="str">
        <f t="shared" si="46"/>
        <v/>
      </c>
      <c r="W9" s="97" t="str">
        <f t="shared" si="46"/>
        <v/>
      </c>
      <c r="X9" s="97" t="str">
        <f t="shared" si="46"/>
        <v/>
      </c>
      <c r="Y9" s="97" t="str">
        <f t="shared" si="46"/>
        <v/>
      </c>
      <c r="Z9" s="97" t="str">
        <f t="shared" si="46"/>
        <v/>
      </c>
      <c r="AA9" s="97" t="str">
        <f t="shared" si="46"/>
        <v/>
      </c>
      <c r="AB9" s="97" t="str">
        <f t="shared" si="46"/>
        <v/>
      </c>
      <c r="AC9" s="97" t="str">
        <f t="shared" si="46"/>
        <v/>
      </c>
      <c r="AD9" s="97" t="str">
        <f t="shared" ref="AD9:AM11" si="47">IF(AND($D9="Goal",AD$5&gt;=$E9,AD$5&lt;=$E9+$H9-1),2,IF(AND($D9="Milestone",AD$5&gt;=$E9,AD$5&lt;=$E9+$H9-1),1,""))</f>
        <v/>
      </c>
      <c r="AE9" s="97" t="str">
        <f t="shared" si="47"/>
        <v/>
      </c>
      <c r="AF9" s="97" t="str">
        <f t="shared" si="47"/>
        <v/>
      </c>
      <c r="AG9" s="97" t="str">
        <f t="shared" si="47"/>
        <v/>
      </c>
      <c r="AH9" s="97" t="str">
        <f t="shared" si="47"/>
        <v/>
      </c>
      <c r="AI9" s="97" t="str">
        <f t="shared" si="47"/>
        <v/>
      </c>
      <c r="AJ9" s="97" t="str">
        <f t="shared" si="47"/>
        <v/>
      </c>
      <c r="AK9" s="97" t="str">
        <f t="shared" si="47"/>
        <v/>
      </c>
      <c r="AL9" s="97" t="str">
        <f t="shared" si="47"/>
        <v/>
      </c>
      <c r="AM9" s="97" t="str">
        <f t="shared" si="47"/>
        <v/>
      </c>
      <c r="AN9" s="97" t="str">
        <f t="shared" ref="AN9:AW11" si="48">IF(AND($D9="Goal",AN$5&gt;=$E9,AN$5&lt;=$E9+$H9-1),2,IF(AND($D9="Milestone",AN$5&gt;=$E9,AN$5&lt;=$E9+$H9-1),1,""))</f>
        <v/>
      </c>
      <c r="AO9" s="97" t="str">
        <f t="shared" si="48"/>
        <v/>
      </c>
      <c r="AP9" s="97" t="str">
        <f t="shared" si="48"/>
        <v/>
      </c>
      <c r="AQ9" s="97" t="str">
        <f t="shared" si="48"/>
        <v/>
      </c>
      <c r="AR9" s="97" t="str">
        <f t="shared" si="48"/>
        <v/>
      </c>
      <c r="AS9" s="97" t="str">
        <f t="shared" si="48"/>
        <v/>
      </c>
      <c r="AT9" s="97" t="str">
        <f t="shared" si="48"/>
        <v/>
      </c>
      <c r="AU9" s="97" t="str">
        <f t="shared" si="48"/>
        <v/>
      </c>
      <c r="AV9" s="97" t="str">
        <f t="shared" si="48"/>
        <v/>
      </c>
      <c r="AW9" s="97" t="str">
        <f t="shared" si="48"/>
        <v/>
      </c>
      <c r="AX9" s="97" t="str">
        <f t="shared" ref="AX9:BG11" si="49">IF(AND($D9="Goal",AX$5&gt;=$E9,AX$5&lt;=$E9+$H9-1),2,IF(AND($D9="Milestone",AX$5&gt;=$E9,AX$5&lt;=$E9+$H9-1),1,""))</f>
        <v/>
      </c>
      <c r="AY9" s="97" t="str">
        <f t="shared" si="49"/>
        <v/>
      </c>
      <c r="AZ9" s="97" t="str">
        <f t="shared" si="49"/>
        <v/>
      </c>
      <c r="BA9" s="97" t="str">
        <f t="shared" si="49"/>
        <v/>
      </c>
      <c r="BB9" s="97" t="str">
        <f t="shared" si="49"/>
        <v/>
      </c>
      <c r="BC9" s="97" t="str">
        <f t="shared" si="49"/>
        <v/>
      </c>
      <c r="BD9" s="97" t="str">
        <f t="shared" si="49"/>
        <v/>
      </c>
      <c r="BE9" s="97" t="str">
        <f t="shared" si="49"/>
        <v/>
      </c>
      <c r="BF9" s="97" t="str">
        <f t="shared" si="49"/>
        <v/>
      </c>
      <c r="BG9" s="97" t="str">
        <f t="shared" si="49"/>
        <v/>
      </c>
      <c r="BH9" s="97" t="str">
        <f t="shared" ref="BH9:BM11" si="50">IF(AND($D9="Goal",BH$5&gt;=$E9,BH$5&lt;=$E9+$H9-1),2,IF(AND($D9="Milestone",BH$5&gt;=$E9,BH$5&lt;=$E9+$H9-1),1,""))</f>
        <v/>
      </c>
      <c r="BI9" s="97" t="str">
        <f t="shared" si="50"/>
        <v/>
      </c>
      <c r="BJ9" s="97" t="str">
        <f t="shared" si="50"/>
        <v/>
      </c>
      <c r="BK9" s="97" t="str">
        <f t="shared" si="50"/>
        <v/>
      </c>
      <c r="BL9" s="97" t="str">
        <f t="shared" si="50"/>
        <v/>
      </c>
      <c r="BM9" s="97" t="str">
        <f t="shared" si="50"/>
        <v/>
      </c>
      <c r="BN9" s="98"/>
    </row>
    <row r="10" spans="1:66" ht="30.75" x14ac:dyDescent="0.35">
      <c r="A10" t="str">
        <f>VLOOKUP(Milestones[[#This Row],[Task Description]],'Org Cltre &amp; Assts'!C:F,4,FALSE)</f>
        <v>Yes</v>
      </c>
      <c r="B10" s="179"/>
      <c r="C10" s="155" t="s">
        <v>130</v>
      </c>
      <c r="D10" s="242" t="s">
        <v>145</v>
      </c>
      <c r="E10" s="243">
        <v>43560</v>
      </c>
      <c r="F10" s="243"/>
      <c r="G10" s="243"/>
      <c r="H10" s="244">
        <v>7</v>
      </c>
      <c r="I10" s="96"/>
      <c r="J10" s="97" t="str">
        <f t="shared" si="45"/>
        <v/>
      </c>
      <c r="K10" s="97" t="str">
        <f t="shared" si="45"/>
        <v/>
      </c>
      <c r="L10" s="97" t="str">
        <f t="shared" si="45"/>
        <v/>
      </c>
      <c r="M10" s="97" t="str">
        <f t="shared" si="45"/>
        <v/>
      </c>
      <c r="N10" s="97" t="str">
        <f t="shared" si="45"/>
        <v/>
      </c>
      <c r="O10" s="97" t="str">
        <f t="shared" si="45"/>
        <v/>
      </c>
      <c r="P10" s="97" t="str">
        <f t="shared" si="45"/>
        <v/>
      </c>
      <c r="Q10" s="97" t="str">
        <f t="shared" si="45"/>
        <v/>
      </c>
      <c r="R10" s="97" t="str">
        <f t="shared" si="45"/>
        <v/>
      </c>
      <c r="S10" s="97" t="str">
        <f t="shared" si="45"/>
        <v/>
      </c>
      <c r="T10" s="97" t="str">
        <f t="shared" si="46"/>
        <v/>
      </c>
      <c r="U10" s="97" t="str">
        <f t="shared" si="46"/>
        <v/>
      </c>
      <c r="V10" s="97" t="str">
        <f t="shared" si="46"/>
        <v/>
      </c>
      <c r="W10" s="97" t="str">
        <f t="shared" si="46"/>
        <v/>
      </c>
      <c r="X10" s="97" t="str">
        <f t="shared" si="46"/>
        <v/>
      </c>
      <c r="Y10" s="97" t="str">
        <f t="shared" si="46"/>
        <v/>
      </c>
      <c r="Z10" s="97" t="str">
        <f t="shared" si="46"/>
        <v/>
      </c>
      <c r="AA10" s="97" t="str">
        <f t="shared" si="46"/>
        <v/>
      </c>
      <c r="AB10" s="97" t="str">
        <f t="shared" si="46"/>
        <v/>
      </c>
      <c r="AC10" s="97" t="str">
        <f t="shared" si="46"/>
        <v/>
      </c>
      <c r="AD10" s="97" t="str">
        <f t="shared" si="47"/>
        <v/>
      </c>
      <c r="AE10" s="97" t="str">
        <f t="shared" si="47"/>
        <v/>
      </c>
      <c r="AF10" s="97" t="str">
        <f t="shared" si="47"/>
        <v/>
      </c>
      <c r="AG10" s="97" t="str">
        <f t="shared" si="47"/>
        <v/>
      </c>
      <c r="AH10" s="97" t="str">
        <f t="shared" si="47"/>
        <v/>
      </c>
      <c r="AI10" s="97" t="str">
        <f t="shared" si="47"/>
        <v/>
      </c>
      <c r="AJ10" s="97" t="str">
        <f t="shared" si="47"/>
        <v/>
      </c>
      <c r="AK10" s="97" t="str">
        <f t="shared" si="47"/>
        <v/>
      </c>
      <c r="AL10" s="97" t="str">
        <f t="shared" si="47"/>
        <v/>
      </c>
      <c r="AM10" s="97" t="str">
        <f t="shared" si="47"/>
        <v/>
      </c>
      <c r="AN10" s="97" t="str">
        <f t="shared" si="48"/>
        <v/>
      </c>
      <c r="AO10" s="97" t="str">
        <f t="shared" si="48"/>
        <v/>
      </c>
      <c r="AP10" s="97" t="str">
        <f t="shared" si="48"/>
        <v/>
      </c>
      <c r="AQ10" s="97" t="str">
        <f t="shared" si="48"/>
        <v/>
      </c>
      <c r="AR10" s="97" t="str">
        <f t="shared" si="48"/>
        <v/>
      </c>
      <c r="AS10" s="97" t="str">
        <f t="shared" si="48"/>
        <v/>
      </c>
      <c r="AT10" s="97" t="str">
        <f t="shared" si="48"/>
        <v/>
      </c>
      <c r="AU10" s="97" t="str">
        <f t="shared" si="48"/>
        <v/>
      </c>
      <c r="AV10" s="97" t="str">
        <f t="shared" si="48"/>
        <v/>
      </c>
      <c r="AW10" s="97" t="str">
        <f t="shared" si="48"/>
        <v/>
      </c>
      <c r="AX10" s="97" t="str">
        <f t="shared" si="49"/>
        <v/>
      </c>
      <c r="AY10" s="97" t="str">
        <f t="shared" si="49"/>
        <v/>
      </c>
      <c r="AZ10" s="97" t="str">
        <f t="shared" si="49"/>
        <v/>
      </c>
      <c r="BA10" s="97" t="str">
        <f t="shared" si="49"/>
        <v/>
      </c>
      <c r="BB10" s="97" t="str">
        <f t="shared" si="49"/>
        <v/>
      </c>
      <c r="BC10" s="97" t="str">
        <f t="shared" si="49"/>
        <v/>
      </c>
      <c r="BD10" s="97" t="str">
        <f t="shared" si="49"/>
        <v/>
      </c>
      <c r="BE10" s="97" t="str">
        <f t="shared" si="49"/>
        <v/>
      </c>
      <c r="BF10" s="97" t="str">
        <f t="shared" si="49"/>
        <v/>
      </c>
      <c r="BG10" s="97" t="str">
        <f t="shared" si="49"/>
        <v/>
      </c>
      <c r="BH10" s="97" t="str">
        <f t="shared" si="50"/>
        <v/>
      </c>
      <c r="BI10" s="97" t="str">
        <f t="shared" si="50"/>
        <v/>
      </c>
      <c r="BJ10" s="97" t="str">
        <f t="shared" si="50"/>
        <v/>
      </c>
      <c r="BK10" s="97" t="str">
        <f t="shared" si="50"/>
        <v/>
      </c>
      <c r="BL10" s="97" t="str">
        <f t="shared" si="50"/>
        <v/>
      </c>
      <c r="BM10" s="97" t="str">
        <f t="shared" si="50"/>
        <v/>
      </c>
      <c r="BN10" s="98"/>
    </row>
    <row r="11" spans="1:66" x14ac:dyDescent="0.35">
      <c r="A11" t="str">
        <f>VLOOKUP(Milestones[[#This Row],[Task Description]],'Org Cltre &amp; Assts'!C:F,4,FALSE)</f>
        <v>Yes</v>
      </c>
      <c r="B11" s="156"/>
      <c r="C11" s="155" t="s">
        <v>13</v>
      </c>
      <c r="D11" s="242" t="s">
        <v>145</v>
      </c>
      <c r="E11" s="243">
        <v>43556</v>
      </c>
      <c r="F11" s="243"/>
      <c r="G11" s="243"/>
      <c r="H11" s="244">
        <v>5</v>
      </c>
      <c r="I11" s="96"/>
      <c r="J11" s="97" t="str">
        <f t="shared" si="45"/>
        <v/>
      </c>
      <c r="K11" s="97" t="str">
        <f t="shared" si="45"/>
        <v/>
      </c>
      <c r="L11" s="97" t="str">
        <f t="shared" si="45"/>
        <v/>
      </c>
      <c r="M11" s="97" t="str">
        <f t="shared" si="45"/>
        <v/>
      </c>
      <c r="N11" s="97" t="str">
        <f t="shared" si="45"/>
        <v/>
      </c>
      <c r="O11" s="97" t="str">
        <f t="shared" si="45"/>
        <v/>
      </c>
      <c r="P11" s="97" t="str">
        <f t="shared" si="45"/>
        <v/>
      </c>
      <c r="Q11" s="97" t="str">
        <f t="shared" si="45"/>
        <v/>
      </c>
      <c r="R11" s="97" t="str">
        <f t="shared" si="45"/>
        <v/>
      </c>
      <c r="S11" s="97" t="str">
        <f t="shared" si="45"/>
        <v/>
      </c>
      <c r="T11" s="97" t="str">
        <f t="shared" si="46"/>
        <v/>
      </c>
      <c r="U11" s="97" t="str">
        <f t="shared" si="46"/>
        <v/>
      </c>
      <c r="V11" s="97" t="str">
        <f t="shared" si="46"/>
        <v/>
      </c>
      <c r="W11" s="97" t="str">
        <f t="shared" si="46"/>
        <v/>
      </c>
      <c r="X11" s="97" t="str">
        <f t="shared" si="46"/>
        <v/>
      </c>
      <c r="Y11" s="97" t="str">
        <f t="shared" si="46"/>
        <v/>
      </c>
      <c r="Z11" s="97" t="str">
        <f t="shared" si="46"/>
        <v/>
      </c>
      <c r="AA11" s="97" t="str">
        <f t="shared" si="46"/>
        <v/>
      </c>
      <c r="AB11" s="97" t="str">
        <f t="shared" si="46"/>
        <v/>
      </c>
      <c r="AC11" s="97" t="str">
        <f t="shared" si="46"/>
        <v/>
      </c>
      <c r="AD11" s="97" t="str">
        <f t="shared" si="47"/>
        <v/>
      </c>
      <c r="AE11" s="97" t="str">
        <f t="shared" si="47"/>
        <v/>
      </c>
      <c r="AF11" s="97" t="str">
        <f t="shared" si="47"/>
        <v/>
      </c>
      <c r="AG11" s="97" t="str">
        <f t="shared" si="47"/>
        <v/>
      </c>
      <c r="AH11" s="97" t="str">
        <f t="shared" si="47"/>
        <v/>
      </c>
      <c r="AI11" s="97" t="str">
        <f t="shared" si="47"/>
        <v/>
      </c>
      <c r="AJ11" s="97" t="str">
        <f t="shared" si="47"/>
        <v/>
      </c>
      <c r="AK11" s="97" t="str">
        <f t="shared" si="47"/>
        <v/>
      </c>
      <c r="AL11" s="97" t="str">
        <f t="shared" si="47"/>
        <v/>
      </c>
      <c r="AM11" s="97" t="str">
        <f t="shared" si="47"/>
        <v/>
      </c>
      <c r="AN11" s="97" t="str">
        <f t="shared" si="48"/>
        <v/>
      </c>
      <c r="AO11" s="97" t="str">
        <f t="shared" si="48"/>
        <v/>
      </c>
      <c r="AP11" s="97" t="str">
        <f t="shared" si="48"/>
        <v/>
      </c>
      <c r="AQ11" s="97" t="str">
        <f t="shared" si="48"/>
        <v/>
      </c>
      <c r="AR11" s="97" t="str">
        <f t="shared" si="48"/>
        <v/>
      </c>
      <c r="AS11" s="97" t="str">
        <f t="shared" si="48"/>
        <v/>
      </c>
      <c r="AT11" s="97" t="str">
        <f t="shared" si="48"/>
        <v/>
      </c>
      <c r="AU11" s="97" t="str">
        <f t="shared" si="48"/>
        <v/>
      </c>
      <c r="AV11" s="97" t="str">
        <f t="shared" si="48"/>
        <v/>
      </c>
      <c r="AW11" s="97" t="str">
        <f t="shared" si="48"/>
        <v/>
      </c>
      <c r="AX11" s="97" t="str">
        <f t="shared" si="49"/>
        <v/>
      </c>
      <c r="AY11" s="97" t="str">
        <f t="shared" si="49"/>
        <v/>
      </c>
      <c r="AZ11" s="97" t="str">
        <f t="shared" si="49"/>
        <v/>
      </c>
      <c r="BA11" s="97" t="str">
        <f t="shared" si="49"/>
        <v/>
      </c>
      <c r="BB11" s="97" t="str">
        <f t="shared" si="49"/>
        <v/>
      </c>
      <c r="BC11" s="97" t="str">
        <f t="shared" si="49"/>
        <v/>
      </c>
      <c r="BD11" s="97" t="str">
        <f t="shared" si="49"/>
        <v/>
      </c>
      <c r="BE11" s="97" t="str">
        <f t="shared" si="49"/>
        <v/>
      </c>
      <c r="BF11" s="97" t="str">
        <f t="shared" si="49"/>
        <v/>
      </c>
      <c r="BG11" s="97" t="str">
        <f t="shared" si="49"/>
        <v/>
      </c>
      <c r="BH11" s="97" t="str">
        <f t="shared" si="50"/>
        <v/>
      </c>
      <c r="BI11" s="97" t="str">
        <f t="shared" si="50"/>
        <v/>
      </c>
      <c r="BJ11" s="97" t="str">
        <f t="shared" si="50"/>
        <v/>
      </c>
      <c r="BK11" s="97" t="str">
        <f t="shared" si="50"/>
        <v/>
      </c>
      <c r="BL11" s="97" t="str">
        <f t="shared" si="50"/>
        <v/>
      </c>
      <c r="BM11" s="97" t="str">
        <f t="shared" si="50"/>
        <v/>
      </c>
      <c r="BN11" s="98"/>
    </row>
    <row r="12" spans="1:66" ht="33" customHeight="1" x14ac:dyDescent="0.35">
      <c r="A12" t="str">
        <f>VLOOKUP(Milestones[[#This Row],[Task Description]],'Org Cltre &amp; Assts'!C:F,4,FALSE)</f>
        <v>No</v>
      </c>
      <c r="B12" s="156"/>
      <c r="C12" s="155" t="s">
        <v>19</v>
      </c>
      <c r="D12" s="242"/>
      <c r="E12" s="243">
        <v>43560</v>
      </c>
      <c r="F12" s="243"/>
      <c r="G12" s="243"/>
      <c r="H12" s="244">
        <v>5</v>
      </c>
      <c r="I12" s="96"/>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8"/>
    </row>
    <row r="13" spans="1:66" ht="30.75" x14ac:dyDescent="0.35">
      <c r="A13" t="str">
        <f>VLOOKUP(Milestones[[#This Row],[Task Description]],'Org Cltre &amp; Assts'!C:F,4,FALSE)</f>
        <v>No</v>
      </c>
      <c r="B13" s="156"/>
      <c r="C13" s="155" t="s">
        <v>20</v>
      </c>
      <c r="D13" s="242"/>
      <c r="E13" s="243">
        <v>43560</v>
      </c>
      <c r="F13" s="243"/>
      <c r="G13" s="243"/>
      <c r="H13" s="244">
        <v>20</v>
      </c>
      <c r="I13" s="96"/>
      <c r="J13" s="97" t="str">
        <f t="shared" ref="J13:S22" si="51">IF(AND($D13="Goal",J$5&gt;=$E13,J$5&lt;=$E13+$H13-1),2,IF(AND($D13="Milestone",J$5&gt;=$E13,J$5&lt;=$E13+$H13-1),1,""))</f>
        <v/>
      </c>
      <c r="K13" s="97" t="str">
        <f t="shared" si="51"/>
        <v/>
      </c>
      <c r="L13" s="97" t="str">
        <f t="shared" si="51"/>
        <v/>
      </c>
      <c r="M13" s="97" t="str">
        <f t="shared" si="51"/>
        <v/>
      </c>
      <c r="N13" s="97" t="str">
        <f t="shared" si="51"/>
        <v/>
      </c>
      <c r="O13" s="97" t="str">
        <f t="shared" si="51"/>
        <v/>
      </c>
      <c r="P13" s="97" t="str">
        <f t="shared" si="51"/>
        <v/>
      </c>
      <c r="Q13" s="97" t="str">
        <f t="shared" si="51"/>
        <v/>
      </c>
      <c r="R13" s="97" t="str">
        <f t="shared" si="51"/>
        <v/>
      </c>
      <c r="S13" s="97" t="str">
        <f t="shared" si="51"/>
        <v/>
      </c>
      <c r="T13" s="97" t="str">
        <f t="shared" ref="T13:AC22" si="52">IF(AND($D13="Goal",T$5&gt;=$E13,T$5&lt;=$E13+$H13-1),2,IF(AND($D13="Milestone",T$5&gt;=$E13,T$5&lt;=$E13+$H13-1),1,""))</f>
        <v/>
      </c>
      <c r="U13" s="97" t="str">
        <f t="shared" si="52"/>
        <v/>
      </c>
      <c r="V13" s="97" t="str">
        <f t="shared" si="52"/>
        <v/>
      </c>
      <c r="W13" s="97" t="str">
        <f t="shared" si="52"/>
        <v/>
      </c>
      <c r="X13" s="97" t="str">
        <f t="shared" si="52"/>
        <v/>
      </c>
      <c r="Y13" s="97" t="str">
        <f t="shared" si="52"/>
        <v/>
      </c>
      <c r="Z13" s="97" t="str">
        <f t="shared" si="52"/>
        <v/>
      </c>
      <c r="AA13" s="97" t="str">
        <f t="shared" si="52"/>
        <v/>
      </c>
      <c r="AB13" s="97" t="str">
        <f t="shared" si="52"/>
        <v/>
      </c>
      <c r="AC13" s="97" t="str">
        <f t="shared" si="52"/>
        <v/>
      </c>
      <c r="AD13" s="97" t="str">
        <f t="shared" ref="AD13:AM22" si="53">IF(AND($D13="Goal",AD$5&gt;=$E13,AD$5&lt;=$E13+$H13-1),2,IF(AND($D13="Milestone",AD$5&gt;=$E13,AD$5&lt;=$E13+$H13-1),1,""))</f>
        <v/>
      </c>
      <c r="AE13" s="97" t="str">
        <f t="shared" si="53"/>
        <v/>
      </c>
      <c r="AF13" s="97" t="str">
        <f t="shared" si="53"/>
        <v/>
      </c>
      <c r="AG13" s="97" t="str">
        <f t="shared" si="53"/>
        <v/>
      </c>
      <c r="AH13" s="97" t="str">
        <f t="shared" si="53"/>
        <v/>
      </c>
      <c r="AI13" s="97" t="str">
        <f t="shared" si="53"/>
        <v/>
      </c>
      <c r="AJ13" s="97" t="str">
        <f t="shared" si="53"/>
        <v/>
      </c>
      <c r="AK13" s="97" t="str">
        <f t="shared" si="53"/>
        <v/>
      </c>
      <c r="AL13" s="97" t="str">
        <f t="shared" si="53"/>
        <v/>
      </c>
      <c r="AM13" s="97" t="str">
        <f t="shared" si="53"/>
        <v/>
      </c>
      <c r="AN13" s="97" t="str">
        <f t="shared" ref="AN13:AW22" si="54">IF(AND($D13="Goal",AN$5&gt;=$E13,AN$5&lt;=$E13+$H13-1),2,IF(AND($D13="Milestone",AN$5&gt;=$E13,AN$5&lt;=$E13+$H13-1),1,""))</f>
        <v/>
      </c>
      <c r="AO13" s="97" t="str">
        <f t="shared" si="54"/>
        <v/>
      </c>
      <c r="AP13" s="97" t="str">
        <f t="shared" si="54"/>
        <v/>
      </c>
      <c r="AQ13" s="97" t="str">
        <f t="shared" si="54"/>
        <v/>
      </c>
      <c r="AR13" s="97" t="str">
        <f t="shared" si="54"/>
        <v/>
      </c>
      <c r="AS13" s="97" t="str">
        <f t="shared" si="54"/>
        <v/>
      </c>
      <c r="AT13" s="97" t="str">
        <f t="shared" si="54"/>
        <v/>
      </c>
      <c r="AU13" s="97" t="str">
        <f t="shared" si="54"/>
        <v/>
      </c>
      <c r="AV13" s="97" t="str">
        <f t="shared" si="54"/>
        <v/>
      </c>
      <c r="AW13" s="97" t="str">
        <f t="shared" si="54"/>
        <v/>
      </c>
      <c r="AX13" s="97" t="str">
        <f t="shared" ref="AX13:BG22" si="55">IF(AND($D13="Goal",AX$5&gt;=$E13,AX$5&lt;=$E13+$H13-1),2,IF(AND($D13="Milestone",AX$5&gt;=$E13,AX$5&lt;=$E13+$H13-1),1,""))</f>
        <v/>
      </c>
      <c r="AY13" s="97" t="str">
        <f t="shared" si="55"/>
        <v/>
      </c>
      <c r="AZ13" s="97" t="str">
        <f t="shared" si="55"/>
        <v/>
      </c>
      <c r="BA13" s="97" t="str">
        <f t="shared" si="55"/>
        <v/>
      </c>
      <c r="BB13" s="97" t="str">
        <f t="shared" si="55"/>
        <v/>
      </c>
      <c r="BC13" s="97" t="str">
        <f t="shared" si="55"/>
        <v/>
      </c>
      <c r="BD13" s="97" t="str">
        <f t="shared" si="55"/>
        <v/>
      </c>
      <c r="BE13" s="97" t="str">
        <f t="shared" si="55"/>
        <v/>
      </c>
      <c r="BF13" s="97" t="str">
        <f t="shared" si="55"/>
        <v/>
      </c>
      <c r="BG13" s="97" t="str">
        <f t="shared" si="55"/>
        <v/>
      </c>
      <c r="BH13" s="97" t="str">
        <f t="shared" ref="BH13:BM22" si="56">IF(AND($D13="Goal",BH$5&gt;=$E13,BH$5&lt;=$E13+$H13-1),2,IF(AND($D13="Milestone",BH$5&gt;=$E13,BH$5&lt;=$E13+$H13-1),1,""))</f>
        <v/>
      </c>
      <c r="BI13" s="97" t="str">
        <f t="shared" si="56"/>
        <v/>
      </c>
      <c r="BJ13" s="97" t="str">
        <f t="shared" si="56"/>
        <v/>
      </c>
      <c r="BK13" s="97" t="str">
        <f t="shared" si="56"/>
        <v/>
      </c>
      <c r="BL13" s="97" t="str">
        <f t="shared" si="56"/>
        <v/>
      </c>
      <c r="BM13" s="97" t="str">
        <f t="shared" si="56"/>
        <v/>
      </c>
      <c r="BN13" s="98"/>
    </row>
    <row r="14" spans="1:66" ht="38.1" customHeight="1" x14ac:dyDescent="0.35">
      <c r="A14" t="str">
        <f>VLOOKUP(Milestones[[#This Row],[Task Description]],'Org Cltre &amp; Assts'!C:F,4,FALSE)</f>
        <v>No</v>
      </c>
      <c r="B14" s="156"/>
      <c r="C14" s="155" t="s">
        <v>21</v>
      </c>
      <c r="D14" s="242"/>
      <c r="E14" s="243">
        <v>43494</v>
      </c>
      <c r="F14" s="243"/>
      <c r="G14" s="243"/>
      <c r="H14" s="244">
        <v>5</v>
      </c>
      <c r="I14" s="96"/>
      <c r="J14" s="97" t="str">
        <f t="shared" si="51"/>
        <v/>
      </c>
      <c r="K14" s="97" t="str">
        <f t="shared" si="51"/>
        <v/>
      </c>
      <c r="L14" s="97" t="str">
        <f t="shared" si="51"/>
        <v/>
      </c>
      <c r="M14" s="97" t="str">
        <f t="shared" si="51"/>
        <v/>
      </c>
      <c r="N14" s="97" t="str">
        <f t="shared" si="51"/>
        <v/>
      </c>
      <c r="O14" s="97" t="str">
        <f t="shared" si="51"/>
        <v/>
      </c>
      <c r="P14" s="97" t="str">
        <f t="shared" si="51"/>
        <v/>
      </c>
      <c r="Q14" s="97" t="str">
        <f t="shared" si="51"/>
        <v/>
      </c>
      <c r="R14" s="97" t="str">
        <f t="shared" si="51"/>
        <v/>
      </c>
      <c r="S14" s="97" t="str">
        <f t="shared" si="51"/>
        <v/>
      </c>
      <c r="T14" s="97" t="str">
        <f t="shared" si="52"/>
        <v/>
      </c>
      <c r="U14" s="97" t="str">
        <f t="shared" si="52"/>
        <v/>
      </c>
      <c r="V14" s="97" t="str">
        <f t="shared" si="52"/>
        <v/>
      </c>
      <c r="W14" s="97" t="str">
        <f t="shared" si="52"/>
        <v/>
      </c>
      <c r="X14" s="97" t="str">
        <f t="shared" si="52"/>
        <v/>
      </c>
      <c r="Y14" s="97" t="str">
        <f t="shared" si="52"/>
        <v/>
      </c>
      <c r="Z14" s="97" t="str">
        <f t="shared" si="52"/>
        <v/>
      </c>
      <c r="AA14" s="97" t="str">
        <f t="shared" si="52"/>
        <v/>
      </c>
      <c r="AB14" s="97" t="str">
        <f t="shared" si="52"/>
        <v/>
      </c>
      <c r="AC14" s="97" t="str">
        <f t="shared" si="52"/>
        <v/>
      </c>
      <c r="AD14" s="97" t="str">
        <f t="shared" si="53"/>
        <v/>
      </c>
      <c r="AE14" s="97" t="str">
        <f t="shared" si="53"/>
        <v/>
      </c>
      <c r="AF14" s="97" t="str">
        <f t="shared" si="53"/>
        <v/>
      </c>
      <c r="AG14" s="97" t="str">
        <f t="shared" si="53"/>
        <v/>
      </c>
      <c r="AH14" s="97" t="str">
        <f t="shared" si="53"/>
        <v/>
      </c>
      <c r="AI14" s="97" t="str">
        <f t="shared" si="53"/>
        <v/>
      </c>
      <c r="AJ14" s="97" t="str">
        <f t="shared" si="53"/>
        <v/>
      </c>
      <c r="AK14" s="97" t="str">
        <f t="shared" si="53"/>
        <v/>
      </c>
      <c r="AL14" s="97" t="str">
        <f t="shared" si="53"/>
        <v/>
      </c>
      <c r="AM14" s="97" t="str">
        <f t="shared" si="53"/>
        <v/>
      </c>
      <c r="AN14" s="97" t="str">
        <f t="shared" si="54"/>
        <v/>
      </c>
      <c r="AO14" s="97" t="str">
        <f t="shared" si="54"/>
        <v/>
      </c>
      <c r="AP14" s="97" t="str">
        <f t="shared" si="54"/>
        <v/>
      </c>
      <c r="AQ14" s="97" t="str">
        <f t="shared" si="54"/>
        <v/>
      </c>
      <c r="AR14" s="97" t="str">
        <f t="shared" si="54"/>
        <v/>
      </c>
      <c r="AS14" s="97" t="str">
        <f t="shared" si="54"/>
        <v/>
      </c>
      <c r="AT14" s="97" t="str">
        <f t="shared" si="54"/>
        <v/>
      </c>
      <c r="AU14" s="97" t="str">
        <f t="shared" si="54"/>
        <v/>
      </c>
      <c r="AV14" s="97" t="str">
        <f t="shared" si="54"/>
        <v/>
      </c>
      <c r="AW14" s="97" t="str">
        <f t="shared" si="54"/>
        <v/>
      </c>
      <c r="AX14" s="97" t="str">
        <f t="shared" si="55"/>
        <v/>
      </c>
      <c r="AY14" s="97" t="str">
        <f t="shared" si="55"/>
        <v/>
      </c>
      <c r="AZ14" s="97" t="str">
        <f t="shared" si="55"/>
        <v/>
      </c>
      <c r="BA14" s="97" t="str">
        <f t="shared" si="55"/>
        <v/>
      </c>
      <c r="BB14" s="97" t="str">
        <f t="shared" si="55"/>
        <v/>
      </c>
      <c r="BC14" s="97" t="str">
        <f t="shared" si="55"/>
        <v/>
      </c>
      <c r="BD14" s="97" t="str">
        <f t="shared" si="55"/>
        <v/>
      </c>
      <c r="BE14" s="97" t="str">
        <f t="shared" si="55"/>
        <v/>
      </c>
      <c r="BF14" s="97" t="str">
        <f t="shared" si="55"/>
        <v/>
      </c>
      <c r="BG14" s="97" t="str">
        <f t="shared" si="55"/>
        <v/>
      </c>
      <c r="BH14" s="97" t="str">
        <f t="shared" si="56"/>
        <v/>
      </c>
      <c r="BI14" s="97" t="str">
        <f t="shared" si="56"/>
        <v/>
      </c>
      <c r="BJ14" s="97" t="str">
        <f t="shared" si="56"/>
        <v/>
      </c>
      <c r="BK14" s="97" t="str">
        <f t="shared" si="56"/>
        <v/>
      </c>
      <c r="BL14" s="97" t="str">
        <f t="shared" si="56"/>
        <v/>
      </c>
      <c r="BM14" s="97" t="str">
        <f t="shared" si="56"/>
        <v/>
      </c>
      <c r="BN14" s="98"/>
    </row>
    <row r="15" spans="1:66" ht="30.75" x14ac:dyDescent="0.35">
      <c r="A15" t="str">
        <f>VLOOKUP(Milestones[[#This Row],[Task Description]],'Org Cltre &amp; Assts'!C:F,4,FALSE)</f>
        <v>No</v>
      </c>
      <c r="B15" s="156"/>
      <c r="C15" s="155" t="s">
        <v>23</v>
      </c>
      <c r="D15" s="242"/>
      <c r="E15" s="243">
        <v>43512</v>
      </c>
      <c r="F15" s="243"/>
      <c r="G15" s="243"/>
      <c r="H15" s="244">
        <v>8</v>
      </c>
      <c r="I15" s="96"/>
      <c r="J15" s="97" t="str">
        <f t="shared" si="51"/>
        <v/>
      </c>
      <c r="K15" s="97" t="str">
        <f t="shared" si="51"/>
        <v/>
      </c>
      <c r="L15" s="97" t="str">
        <f t="shared" si="51"/>
        <v/>
      </c>
      <c r="M15" s="97" t="str">
        <f t="shared" si="51"/>
        <v/>
      </c>
      <c r="N15" s="97" t="str">
        <f t="shared" si="51"/>
        <v/>
      </c>
      <c r="O15" s="97" t="str">
        <f t="shared" si="51"/>
        <v/>
      </c>
      <c r="P15" s="97" t="str">
        <f t="shared" si="51"/>
        <v/>
      </c>
      <c r="Q15" s="97" t="str">
        <f t="shared" si="51"/>
        <v/>
      </c>
      <c r="R15" s="97" t="str">
        <f t="shared" si="51"/>
        <v/>
      </c>
      <c r="S15" s="97" t="str">
        <f t="shared" si="51"/>
        <v/>
      </c>
      <c r="T15" s="97" t="str">
        <f t="shared" si="52"/>
        <v/>
      </c>
      <c r="U15" s="97" t="str">
        <f t="shared" si="52"/>
        <v/>
      </c>
      <c r="V15" s="97" t="str">
        <f t="shared" si="52"/>
        <v/>
      </c>
      <c r="W15" s="97" t="str">
        <f t="shared" si="52"/>
        <v/>
      </c>
      <c r="X15" s="97" t="str">
        <f t="shared" si="52"/>
        <v/>
      </c>
      <c r="Y15" s="97" t="str">
        <f t="shared" si="52"/>
        <v/>
      </c>
      <c r="Z15" s="97" t="str">
        <f t="shared" si="52"/>
        <v/>
      </c>
      <c r="AA15" s="97" t="str">
        <f t="shared" si="52"/>
        <v/>
      </c>
      <c r="AB15" s="97" t="str">
        <f t="shared" si="52"/>
        <v/>
      </c>
      <c r="AC15" s="97" t="str">
        <f t="shared" si="52"/>
        <v/>
      </c>
      <c r="AD15" s="97" t="str">
        <f t="shared" si="53"/>
        <v/>
      </c>
      <c r="AE15" s="97" t="str">
        <f t="shared" si="53"/>
        <v/>
      </c>
      <c r="AF15" s="97" t="str">
        <f t="shared" si="53"/>
        <v/>
      </c>
      <c r="AG15" s="97" t="str">
        <f t="shared" si="53"/>
        <v/>
      </c>
      <c r="AH15" s="97" t="str">
        <f t="shared" si="53"/>
        <v/>
      </c>
      <c r="AI15" s="97" t="str">
        <f t="shared" si="53"/>
        <v/>
      </c>
      <c r="AJ15" s="97" t="str">
        <f t="shared" si="53"/>
        <v/>
      </c>
      <c r="AK15" s="97" t="str">
        <f t="shared" si="53"/>
        <v/>
      </c>
      <c r="AL15" s="97" t="str">
        <f t="shared" si="53"/>
        <v/>
      </c>
      <c r="AM15" s="97" t="str">
        <f t="shared" si="53"/>
        <v/>
      </c>
      <c r="AN15" s="97" t="str">
        <f t="shared" si="54"/>
        <v/>
      </c>
      <c r="AO15" s="97" t="str">
        <f t="shared" si="54"/>
        <v/>
      </c>
      <c r="AP15" s="97" t="str">
        <f t="shared" si="54"/>
        <v/>
      </c>
      <c r="AQ15" s="97" t="str">
        <f t="shared" si="54"/>
        <v/>
      </c>
      <c r="AR15" s="97" t="str">
        <f t="shared" si="54"/>
        <v/>
      </c>
      <c r="AS15" s="97" t="str">
        <f t="shared" si="54"/>
        <v/>
      </c>
      <c r="AT15" s="97" t="str">
        <f t="shared" si="54"/>
        <v/>
      </c>
      <c r="AU15" s="97" t="str">
        <f t="shared" si="54"/>
        <v/>
      </c>
      <c r="AV15" s="97" t="str">
        <f t="shared" si="54"/>
        <v/>
      </c>
      <c r="AW15" s="97" t="str">
        <f t="shared" si="54"/>
        <v/>
      </c>
      <c r="AX15" s="97" t="str">
        <f t="shared" si="55"/>
        <v/>
      </c>
      <c r="AY15" s="97" t="str">
        <f t="shared" si="55"/>
        <v/>
      </c>
      <c r="AZ15" s="97" t="str">
        <f t="shared" si="55"/>
        <v/>
      </c>
      <c r="BA15" s="97" t="str">
        <f t="shared" si="55"/>
        <v/>
      </c>
      <c r="BB15" s="97" t="str">
        <f t="shared" si="55"/>
        <v/>
      </c>
      <c r="BC15" s="97" t="str">
        <f t="shared" si="55"/>
        <v/>
      </c>
      <c r="BD15" s="97" t="str">
        <f t="shared" si="55"/>
        <v/>
      </c>
      <c r="BE15" s="97" t="str">
        <f t="shared" si="55"/>
        <v/>
      </c>
      <c r="BF15" s="97" t="str">
        <f t="shared" si="55"/>
        <v/>
      </c>
      <c r="BG15" s="97" t="str">
        <f t="shared" si="55"/>
        <v/>
      </c>
      <c r="BH15" s="97" t="str">
        <f t="shared" si="56"/>
        <v/>
      </c>
      <c r="BI15" s="97" t="str">
        <f t="shared" si="56"/>
        <v/>
      </c>
      <c r="BJ15" s="97" t="str">
        <f t="shared" si="56"/>
        <v/>
      </c>
      <c r="BK15" s="97" t="str">
        <f t="shared" si="56"/>
        <v/>
      </c>
      <c r="BL15" s="97" t="str">
        <f t="shared" si="56"/>
        <v/>
      </c>
      <c r="BM15" s="97" t="str">
        <f t="shared" si="56"/>
        <v/>
      </c>
      <c r="BN15" s="98"/>
    </row>
    <row r="16" spans="1:66" ht="30.75" x14ac:dyDescent="0.35">
      <c r="A16" t="str">
        <f>VLOOKUP(Milestones[[#This Row],[Task Description]],'Org Cltre &amp; Assts'!C:F,4,FALSE)</f>
        <v>No</v>
      </c>
      <c r="B16" s="156"/>
      <c r="C16" s="155" t="s">
        <v>24</v>
      </c>
      <c r="D16" s="242"/>
      <c r="E16" s="243">
        <v>43546</v>
      </c>
      <c r="F16" s="243"/>
      <c r="G16" s="243"/>
      <c r="H16" s="244">
        <v>0</v>
      </c>
      <c r="I16" s="96"/>
      <c r="J16" s="97" t="str">
        <f t="shared" si="51"/>
        <v/>
      </c>
      <c r="K16" s="97" t="str">
        <f t="shared" si="51"/>
        <v/>
      </c>
      <c r="L16" s="97" t="str">
        <f t="shared" si="51"/>
        <v/>
      </c>
      <c r="M16" s="97" t="str">
        <f t="shared" si="51"/>
        <v/>
      </c>
      <c r="N16" s="97" t="str">
        <f t="shared" si="51"/>
        <v/>
      </c>
      <c r="O16" s="97" t="str">
        <f t="shared" si="51"/>
        <v/>
      </c>
      <c r="P16" s="97" t="str">
        <f t="shared" si="51"/>
        <v/>
      </c>
      <c r="Q16" s="97" t="str">
        <f t="shared" si="51"/>
        <v/>
      </c>
      <c r="R16" s="97" t="str">
        <f t="shared" si="51"/>
        <v/>
      </c>
      <c r="S16" s="97" t="str">
        <f t="shared" si="51"/>
        <v/>
      </c>
      <c r="T16" s="97" t="str">
        <f t="shared" si="52"/>
        <v/>
      </c>
      <c r="U16" s="97" t="str">
        <f t="shared" si="52"/>
        <v/>
      </c>
      <c r="V16" s="97" t="str">
        <f t="shared" si="52"/>
        <v/>
      </c>
      <c r="W16" s="97" t="str">
        <f t="shared" si="52"/>
        <v/>
      </c>
      <c r="X16" s="97" t="str">
        <f t="shared" si="52"/>
        <v/>
      </c>
      <c r="Y16" s="97" t="str">
        <f t="shared" si="52"/>
        <v/>
      </c>
      <c r="Z16" s="97" t="str">
        <f t="shared" si="52"/>
        <v/>
      </c>
      <c r="AA16" s="97" t="str">
        <f t="shared" si="52"/>
        <v/>
      </c>
      <c r="AB16" s="97" t="str">
        <f t="shared" si="52"/>
        <v/>
      </c>
      <c r="AC16" s="97" t="str">
        <f t="shared" si="52"/>
        <v/>
      </c>
      <c r="AD16" s="97" t="str">
        <f t="shared" si="53"/>
        <v/>
      </c>
      <c r="AE16" s="97" t="str">
        <f t="shared" si="53"/>
        <v/>
      </c>
      <c r="AF16" s="97" t="str">
        <f t="shared" si="53"/>
        <v/>
      </c>
      <c r="AG16" s="97" t="str">
        <f t="shared" si="53"/>
        <v/>
      </c>
      <c r="AH16" s="97" t="str">
        <f t="shared" si="53"/>
        <v/>
      </c>
      <c r="AI16" s="97" t="str">
        <f t="shared" si="53"/>
        <v/>
      </c>
      <c r="AJ16" s="97" t="str">
        <f t="shared" si="53"/>
        <v/>
      </c>
      <c r="AK16" s="97" t="str">
        <f t="shared" si="53"/>
        <v/>
      </c>
      <c r="AL16" s="97" t="str">
        <f t="shared" si="53"/>
        <v/>
      </c>
      <c r="AM16" s="97" t="str">
        <f t="shared" si="53"/>
        <v/>
      </c>
      <c r="AN16" s="97" t="str">
        <f t="shared" si="54"/>
        <v/>
      </c>
      <c r="AO16" s="97" t="str">
        <f t="shared" si="54"/>
        <v/>
      </c>
      <c r="AP16" s="97" t="str">
        <f t="shared" si="54"/>
        <v/>
      </c>
      <c r="AQ16" s="97" t="str">
        <f t="shared" si="54"/>
        <v/>
      </c>
      <c r="AR16" s="97" t="str">
        <f t="shared" si="54"/>
        <v/>
      </c>
      <c r="AS16" s="97" t="str">
        <f t="shared" si="54"/>
        <v/>
      </c>
      <c r="AT16" s="97" t="str">
        <f t="shared" si="54"/>
        <v/>
      </c>
      <c r="AU16" s="97" t="str">
        <f t="shared" si="54"/>
        <v/>
      </c>
      <c r="AV16" s="97" t="str">
        <f t="shared" si="54"/>
        <v/>
      </c>
      <c r="AW16" s="97" t="str">
        <f t="shared" si="54"/>
        <v/>
      </c>
      <c r="AX16" s="97" t="str">
        <f t="shared" si="55"/>
        <v/>
      </c>
      <c r="AY16" s="97" t="str">
        <f t="shared" si="55"/>
        <v/>
      </c>
      <c r="AZ16" s="97" t="str">
        <f t="shared" si="55"/>
        <v/>
      </c>
      <c r="BA16" s="97" t="str">
        <f t="shared" si="55"/>
        <v/>
      </c>
      <c r="BB16" s="97" t="str">
        <f t="shared" si="55"/>
        <v/>
      </c>
      <c r="BC16" s="97" t="str">
        <f t="shared" si="55"/>
        <v/>
      </c>
      <c r="BD16" s="97" t="str">
        <f t="shared" si="55"/>
        <v/>
      </c>
      <c r="BE16" s="97" t="str">
        <f t="shared" si="55"/>
        <v/>
      </c>
      <c r="BF16" s="97" t="str">
        <f t="shared" si="55"/>
        <v/>
      </c>
      <c r="BG16" s="97" t="str">
        <f t="shared" si="55"/>
        <v/>
      </c>
      <c r="BH16" s="97" t="str">
        <f t="shared" si="56"/>
        <v/>
      </c>
      <c r="BI16" s="97" t="str">
        <f t="shared" si="56"/>
        <v/>
      </c>
      <c r="BJ16" s="97" t="str">
        <f t="shared" si="56"/>
        <v/>
      </c>
      <c r="BK16" s="97" t="str">
        <f t="shared" si="56"/>
        <v/>
      </c>
      <c r="BL16" s="97" t="str">
        <f t="shared" si="56"/>
        <v/>
      </c>
      <c r="BM16" s="97" t="str">
        <f t="shared" si="56"/>
        <v/>
      </c>
      <c r="BN16" s="98"/>
    </row>
    <row r="17" spans="1:66" ht="30.75" x14ac:dyDescent="0.35">
      <c r="A17" t="str">
        <f>VLOOKUP(Milestones[[#This Row],[Task Description]],'Org Cltre &amp; Assts'!C:F,4,FALSE)</f>
        <v>No</v>
      </c>
      <c r="B17" s="156"/>
      <c r="C17" s="155" t="s">
        <v>25</v>
      </c>
      <c r="D17" s="242"/>
      <c r="E17" s="243">
        <v>43489</v>
      </c>
      <c r="F17" s="243"/>
      <c r="G17" s="243"/>
      <c r="H17" s="244">
        <v>10</v>
      </c>
      <c r="I17" s="96"/>
      <c r="J17" s="97" t="str">
        <f t="shared" si="51"/>
        <v/>
      </c>
      <c r="K17" s="97" t="str">
        <f t="shared" si="51"/>
        <v/>
      </c>
      <c r="L17" s="97" t="str">
        <f t="shared" si="51"/>
        <v/>
      </c>
      <c r="M17" s="97" t="str">
        <f t="shared" si="51"/>
        <v/>
      </c>
      <c r="N17" s="97" t="str">
        <f t="shared" si="51"/>
        <v/>
      </c>
      <c r="O17" s="97" t="str">
        <f t="shared" si="51"/>
        <v/>
      </c>
      <c r="P17" s="97" t="str">
        <f t="shared" si="51"/>
        <v/>
      </c>
      <c r="Q17" s="97" t="str">
        <f t="shared" si="51"/>
        <v/>
      </c>
      <c r="R17" s="97" t="str">
        <f t="shared" si="51"/>
        <v/>
      </c>
      <c r="S17" s="97" t="str">
        <f t="shared" si="51"/>
        <v/>
      </c>
      <c r="T17" s="97" t="str">
        <f t="shared" si="52"/>
        <v/>
      </c>
      <c r="U17" s="97" t="str">
        <f t="shared" si="52"/>
        <v/>
      </c>
      <c r="V17" s="97" t="str">
        <f t="shared" si="52"/>
        <v/>
      </c>
      <c r="W17" s="97" t="str">
        <f t="shared" si="52"/>
        <v/>
      </c>
      <c r="X17" s="97" t="str">
        <f t="shared" si="52"/>
        <v/>
      </c>
      <c r="Y17" s="97" t="str">
        <f t="shared" si="52"/>
        <v/>
      </c>
      <c r="Z17" s="97" t="str">
        <f t="shared" si="52"/>
        <v/>
      </c>
      <c r="AA17" s="97" t="str">
        <f t="shared" si="52"/>
        <v/>
      </c>
      <c r="AB17" s="97" t="str">
        <f t="shared" si="52"/>
        <v/>
      </c>
      <c r="AC17" s="97" t="str">
        <f t="shared" si="52"/>
        <v/>
      </c>
      <c r="AD17" s="97" t="str">
        <f t="shared" si="53"/>
        <v/>
      </c>
      <c r="AE17" s="97" t="str">
        <f t="shared" si="53"/>
        <v/>
      </c>
      <c r="AF17" s="97" t="str">
        <f t="shared" si="53"/>
        <v/>
      </c>
      <c r="AG17" s="97" t="str">
        <f t="shared" si="53"/>
        <v/>
      </c>
      <c r="AH17" s="97" t="str">
        <f t="shared" si="53"/>
        <v/>
      </c>
      <c r="AI17" s="97" t="str">
        <f t="shared" si="53"/>
        <v/>
      </c>
      <c r="AJ17" s="97" t="str">
        <f t="shared" si="53"/>
        <v/>
      </c>
      <c r="AK17" s="97" t="str">
        <f t="shared" si="53"/>
        <v/>
      </c>
      <c r="AL17" s="97" t="str">
        <f t="shared" si="53"/>
        <v/>
      </c>
      <c r="AM17" s="97" t="str">
        <f t="shared" si="53"/>
        <v/>
      </c>
      <c r="AN17" s="97" t="str">
        <f t="shared" si="54"/>
        <v/>
      </c>
      <c r="AO17" s="97" t="str">
        <f t="shared" si="54"/>
        <v/>
      </c>
      <c r="AP17" s="97" t="str">
        <f t="shared" si="54"/>
        <v/>
      </c>
      <c r="AQ17" s="97" t="str">
        <f t="shared" si="54"/>
        <v/>
      </c>
      <c r="AR17" s="97" t="str">
        <f t="shared" si="54"/>
        <v/>
      </c>
      <c r="AS17" s="97" t="str">
        <f t="shared" si="54"/>
        <v/>
      </c>
      <c r="AT17" s="97" t="str">
        <f t="shared" si="54"/>
        <v/>
      </c>
      <c r="AU17" s="97" t="str">
        <f t="shared" si="54"/>
        <v/>
      </c>
      <c r="AV17" s="97" t="str">
        <f t="shared" si="54"/>
        <v/>
      </c>
      <c r="AW17" s="97" t="str">
        <f t="shared" si="54"/>
        <v/>
      </c>
      <c r="AX17" s="97" t="str">
        <f t="shared" si="55"/>
        <v/>
      </c>
      <c r="AY17" s="97" t="str">
        <f t="shared" si="55"/>
        <v/>
      </c>
      <c r="AZ17" s="97" t="str">
        <f t="shared" si="55"/>
        <v/>
      </c>
      <c r="BA17" s="97" t="str">
        <f t="shared" si="55"/>
        <v/>
      </c>
      <c r="BB17" s="97" t="str">
        <f t="shared" si="55"/>
        <v/>
      </c>
      <c r="BC17" s="97" t="str">
        <f t="shared" si="55"/>
        <v/>
      </c>
      <c r="BD17" s="97" t="str">
        <f t="shared" si="55"/>
        <v/>
      </c>
      <c r="BE17" s="97" t="str">
        <f t="shared" si="55"/>
        <v/>
      </c>
      <c r="BF17" s="97" t="str">
        <f t="shared" si="55"/>
        <v/>
      </c>
      <c r="BG17" s="97" t="str">
        <f t="shared" si="55"/>
        <v/>
      </c>
      <c r="BH17" s="97" t="str">
        <f t="shared" si="56"/>
        <v/>
      </c>
      <c r="BI17" s="97" t="str">
        <f t="shared" si="56"/>
        <v/>
      </c>
      <c r="BJ17" s="97" t="str">
        <f t="shared" si="56"/>
        <v/>
      </c>
      <c r="BK17" s="97" t="str">
        <f t="shared" si="56"/>
        <v/>
      </c>
      <c r="BL17" s="97" t="str">
        <f t="shared" si="56"/>
        <v/>
      </c>
      <c r="BM17" s="97" t="str">
        <f t="shared" si="56"/>
        <v/>
      </c>
      <c r="BN17" s="98"/>
    </row>
    <row r="18" spans="1:66" ht="30.75" x14ac:dyDescent="0.35">
      <c r="A18" t="str">
        <f>VLOOKUP(Milestones[[#This Row],[Task Description]],'Org Cltre &amp; Assts'!C:F,4,FALSE)</f>
        <v>No</v>
      </c>
      <c r="B18" s="156"/>
      <c r="C18" s="155" t="s">
        <v>28</v>
      </c>
      <c r="D18" s="242"/>
      <c r="E18" s="243">
        <v>43502</v>
      </c>
      <c r="F18" s="243"/>
      <c r="G18" s="243"/>
      <c r="H18" s="244">
        <v>1</v>
      </c>
      <c r="I18" s="96"/>
      <c r="J18" s="97" t="str">
        <f t="shared" si="51"/>
        <v/>
      </c>
      <c r="K18" s="97" t="str">
        <f t="shared" si="51"/>
        <v/>
      </c>
      <c r="L18" s="97" t="str">
        <f t="shared" si="51"/>
        <v/>
      </c>
      <c r="M18" s="97" t="str">
        <f t="shared" si="51"/>
        <v/>
      </c>
      <c r="N18" s="97" t="str">
        <f t="shared" si="51"/>
        <v/>
      </c>
      <c r="O18" s="97" t="str">
        <f t="shared" si="51"/>
        <v/>
      </c>
      <c r="P18" s="97" t="str">
        <f t="shared" si="51"/>
        <v/>
      </c>
      <c r="Q18" s="97" t="str">
        <f t="shared" si="51"/>
        <v/>
      </c>
      <c r="R18" s="97" t="str">
        <f t="shared" si="51"/>
        <v/>
      </c>
      <c r="S18" s="97" t="str">
        <f t="shared" si="51"/>
        <v/>
      </c>
      <c r="T18" s="97" t="str">
        <f t="shared" si="52"/>
        <v/>
      </c>
      <c r="U18" s="97" t="str">
        <f t="shared" si="52"/>
        <v/>
      </c>
      <c r="V18" s="97" t="str">
        <f t="shared" si="52"/>
        <v/>
      </c>
      <c r="W18" s="97" t="str">
        <f t="shared" si="52"/>
        <v/>
      </c>
      <c r="X18" s="97" t="str">
        <f t="shared" si="52"/>
        <v/>
      </c>
      <c r="Y18" s="97" t="str">
        <f t="shared" si="52"/>
        <v/>
      </c>
      <c r="Z18" s="97" t="str">
        <f t="shared" si="52"/>
        <v/>
      </c>
      <c r="AA18" s="97" t="str">
        <f t="shared" si="52"/>
        <v/>
      </c>
      <c r="AB18" s="97" t="str">
        <f t="shared" si="52"/>
        <v/>
      </c>
      <c r="AC18" s="97" t="str">
        <f t="shared" si="52"/>
        <v/>
      </c>
      <c r="AD18" s="97" t="str">
        <f t="shared" si="53"/>
        <v/>
      </c>
      <c r="AE18" s="97" t="str">
        <f t="shared" si="53"/>
        <v/>
      </c>
      <c r="AF18" s="97" t="str">
        <f t="shared" si="53"/>
        <v/>
      </c>
      <c r="AG18" s="97" t="str">
        <f t="shared" si="53"/>
        <v/>
      </c>
      <c r="AH18" s="97" t="str">
        <f t="shared" si="53"/>
        <v/>
      </c>
      <c r="AI18" s="97" t="str">
        <f t="shared" si="53"/>
        <v/>
      </c>
      <c r="AJ18" s="97" t="str">
        <f t="shared" si="53"/>
        <v/>
      </c>
      <c r="AK18" s="97" t="str">
        <f t="shared" si="53"/>
        <v/>
      </c>
      <c r="AL18" s="97" t="str">
        <f t="shared" si="53"/>
        <v/>
      </c>
      <c r="AM18" s="97" t="str">
        <f t="shared" si="53"/>
        <v/>
      </c>
      <c r="AN18" s="97" t="str">
        <f t="shared" si="54"/>
        <v/>
      </c>
      <c r="AO18" s="97" t="str">
        <f t="shared" si="54"/>
        <v/>
      </c>
      <c r="AP18" s="97" t="str">
        <f t="shared" si="54"/>
        <v/>
      </c>
      <c r="AQ18" s="97" t="str">
        <f t="shared" si="54"/>
        <v/>
      </c>
      <c r="AR18" s="97" t="str">
        <f t="shared" si="54"/>
        <v/>
      </c>
      <c r="AS18" s="97" t="str">
        <f t="shared" si="54"/>
        <v/>
      </c>
      <c r="AT18" s="97" t="str">
        <f t="shared" si="54"/>
        <v/>
      </c>
      <c r="AU18" s="97" t="str">
        <f t="shared" si="54"/>
        <v/>
      </c>
      <c r="AV18" s="97" t="str">
        <f t="shared" si="54"/>
        <v/>
      </c>
      <c r="AW18" s="97" t="str">
        <f t="shared" si="54"/>
        <v/>
      </c>
      <c r="AX18" s="97" t="str">
        <f t="shared" si="55"/>
        <v/>
      </c>
      <c r="AY18" s="97" t="str">
        <f t="shared" si="55"/>
        <v/>
      </c>
      <c r="AZ18" s="97" t="str">
        <f t="shared" si="55"/>
        <v/>
      </c>
      <c r="BA18" s="97" t="str">
        <f t="shared" si="55"/>
        <v/>
      </c>
      <c r="BB18" s="97" t="str">
        <f t="shared" si="55"/>
        <v/>
      </c>
      <c r="BC18" s="97" t="str">
        <f t="shared" si="55"/>
        <v/>
      </c>
      <c r="BD18" s="97" t="str">
        <f t="shared" si="55"/>
        <v/>
      </c>
      <c r="BE18" s="97" t="str">
        <f t="shared" si="55"/>
        <v/>
      </c>
      <c r="BF18" s="97" t="str">
        <f t="shared" si="55"/>
        <v/>
      </c>
      <c r="BG18" s="97" t="str">
        <f t="shared" si="55"/>
        <v/>
      </c>
      <c r="BH18" s="97" t="str">
        <f t="shared" si="56"/>
        <v/>
      </c>
      <c r="BI18" s="97" t="str">
        <f t="shared" si="56"/>
        <v/>
      </c>
      <c r="BJ18" s="97" t="str">
        <f t="shared" si="56"/>
        <v/>
      </c>
      <c r="BK18" s="97" t="str">
        <f t="shared" si="56"/>
        <v/>
      </c>
      <c r="BL18" s="97" t="str">
        <f t="shared" si="56"/>
        <v/>
      </c>
      <c r="BM18" s="97" t="str">
        <f t="shared" si="56"/>
        <v/>
      </c>
      <c r="BN18" s="98"/>
    </row>
    <row r="19" spans="1:66" x14ac:dyDescent="0.35">
      <c r="A19" t="str">
        <f>VLOOKUP(Milestones[[#This Row],[Task Description]],'Org Cltre &amp; Assts'!C:F,4,FALSE)</f>
        <v>No</v>
      </c>
      <c r="B19" s="156"/>
      <c r="C19" s="155" t="s">
        <v>27</v>
      </c>
      <c r="D19" s="242"/>
      <c r="E19" s="243">
        <v>43507</v>
      </c>
      <c r="F19" s="243"/>
      <c r="G19" s="243"/>
      <c r="H19" s="244">
        <v>6</v>
      </c>
      <c r="I19" s="96"/>
      <c r="J19" s="97" t="str">
        <f t="shared" si="51"/>
        <v/>
      </c>
      <c r="K19" s="97" t="str">
        <f t="shared" si="51"/>
        <v/>
      </c>
      <c r="L19" s="97" t="str">
        <f t="shared" si="51"/>
        <v/>
      </c>
      <c r="M19" s="97" t="str">
        <f t="shared" si="51"/>
        <v/>
      </c>
      <c r="N19" s="97" t="str">
        <f t="shared" si="51"/>
        <v/>
      </c>
      <c r="O19" s="97" t="str">
        <f t="shared" si="51"/>
        <v/>
      </c>
      <c r="P19" s="97" t="str">
        <f t="shared" si="51"/>
        <v/>
      </c>
      <c r="Q19" s="97" t="str">
        <f t="shared" si="51"/>
        <v/>
      </c>
      <c r="R19" s="97" t="str">
        <f t="shared" si="51"/>
        <v/>
      </c>
      <c r="S19" s="97" t="str">
        <f t="shared" si="51"/>
        <v/>
      </c>
      <c r="T19" s="97" t="str">
        <f t="shared" si="52"/>
        <v/>
      </c>
      <c r="U19" s="97" t="str">
        <f t="shared" si="52"/>
        <v/>
      </c>
      <c r="V19" s="97" t="str">
        <f t="shared" si="52"/>
        <v/>
      </c>
      <c r="W19" s="97" t="str">
        <f t="shared" si="52"/>
        <v/>
      </c>
      <c r="X19" s="97" t="str">
        <f t="shared" si="52"/>
        <v/>
      </c>
      <c r="Y19" s="97" t="str">
        <f t="shared" si="52"/>
        <v/>
      </c>
      <c r="Z19" s="97" t="str">
        <f t="shared" si="52"/>
        <v/>
      </c>
      <c r="AA19" s="97" t="str">
        <f t="shared" si="52"/>
        <v/>
      </c>
      <c r="AB19" s="97" t="str">
        <f t="shared" si="52"/>
        <v/>
      </c>
      <c r="AC19" s="97" t="str">
        <f t="shared" si="52"/>
        <v/>
      </c>
      <c r="AD19" s="97" t="str">
        <f t="shared" si="53"/>
        <v/>
      </c>
      <c r="AE19" s="97" t="str">
        <f t="shared" si="53"/>
        <v/>
      </c>
      <c r="AF19" s="97" t="str">
        <f t="shared" si="53"/>
        <v/>
      </c>
      <c r="AG19" s="97" t="str">
        <f t="shared" si="53"/>
        <v/>
      </c>
      <c r="AH19" s="97" t="str">
        <f t="shared" si="53"/>
        <v/>
      </c>
      <c r="AI19" s="97" t="str">
        <f t="shared" si="53"/>
        <v/>
      </c>
      <c r="AJ19" s="97" t="str">
        <f t="shared" si="53"/>
        <v/>
      </c>
      <c r="AK19" s="97" t="str">
        <f t="shared" si="53"/>
        <v/>
      </c>
      <c r="AL19" s="97" t="str">
        <f t="shared" si="53"/>
        <v/>
      </c>
      <c r="AM19" s="97" t="str">
        <f t="shared" si="53"/>
        <v/>
      </c>
      <c r="AN19" s="97" t="str">
        <f t="shared" si="54"/>
        <v/>
      </c>
      <c r="AO19" s="97" t="str">
        <f t="shared" si="54"/>
        <v/>
      </c>
      <c r="AP19" s="97" t="str">
        <f t="shared" si="54"/>
        <v/>
      </c>
      <c r="AQ19" s="97" t="str">
        <f t="shared" si="54"/>
        <v/>
      </c>
      <c r="AR19" s="97" t="str">
        <f t="shared" si="54"/>
        <v/>
      </c>
      <c r="AS19" s="97" t="str">
        <f t="shared" si="54"/>
        <v/>
      </c>
      <c r="AT19" s="97" t="str">
        <f t="shared" si="54"/>
        <v/>
      </c>
      <c r="AU19" s="97" t="str">
        <f t="shared" si="54"/>
        <v/>
      </c>
      <c r="AV19" s="97" t="str">
        <f t="shared" si="54"/>
        <v/>
      </c>
      <c r="AW19" s="97" t="str">
        <f t="shared" si="54"/>
        <v/>
      </c>
      <c r="AX19" s="97" t="str">
        <f t="shared" si="55"/>
        <v/>
      </c>
      <c r="AY19" s="97" t="str">
        <f t="shared" si="55"/>
        <v/>
      </c>
      <c r="AZ19" s="97" t="str">
        <f t="shared" si="55"/>
        <v/>
      </c>
      <c r="BA19" s="97" t="str">
        <f t="shared" si="55"/>
        <v/>
      </c>
      <c r="BB19" s="97" t="str">
        <f t="shared" si="55"/>
        <v/>
      </c>
      <c r="BC19" s="97" t="str">
        <f t="shared" si="55"/>
        <v/>
      </c>
      <c r="BD19" s="97" t="str">
        <f t="shared" si="55"/>
        <v/>
      </c>
      <c r="BE19" s="97" t="str">
        <f t="shared" si="55"/>
        <v/>
      </c>
      <c r="BF19" s="97" t="str">
        <f t="shared" si="55"/>
        <v/>
      </c>
      <c r="BG19" s="97" t="str">
        <f t="shared" si="55"/>
        <v/>
      </c>
      <c r="BH19" s="97" t="str">
        <f t="shared" si="56"/>
        <v/>
      </c>
      <c r="BI19" s="97" t="str">
        <f t="shared" si="56"/>
        <v/>
      </c>
      <c r="BJ19" s="97" t="str">
        <f t="shared" si="56"/>
        <v/>
      </c>
      <c r="BK19" s="97" t="str">
        <f t="shared" si="56"/>
        <v/>
      </c>
      <c r="BL19" s="97" t="str">
        <f t="shared" si="56"/>
        <v/>
      </c>
      <c r="BM19" s="97" t="str">
        <f t="shared" si="56"/>
        <v/>
      </c>
      <c r="BN19" s="98"/>
    </row>
    <row r="20" spans="1:66" x14ac:dyDescent="0.35">
      <c r="B20" s="156"/>
      <c r="C20" s="87"/>
      <c r="D20" s="242"/>
      <c r="E20" s="243"/>
      <c r="F20" s="243"/>
      <c r="G20" s="243"/>
      <c r="H20" s="244"/>
      <c r="I20" s="96"/>
      <c r="J20" s="97" t="str">
        <f t="shared" si="51"/>
        <v/>
      </c>
      <c r="K20" s="97" t="str">
        <f t="shared" si="51"/>
        <v/>
      </c>
      <c r="L20" s="97" t="str">
        <f t="shared" si="51"/>
        <v/>
      </c>
      <c r="M20" s="97" t="str">
        <f t="shared" si="51"/>
        <v/>
      </c>
      <c r="N20" s="97" t="str">
        <f t="shared" si="51"/>
        <v/>
      </c>
      <c r="O20" s="97" t="str">
        <f t="shared" si="51"/>
        <v/>
      </c>
      <c r="P20" s="97" t="str">
        <f t="shared" si="51"/>
        <v/>
      </c>
      <c r="Q20" s="97" t="str">
        <f t="shared" si="51"/>
        <v/>
      </c>
      <c r="R20" s="97" t="str">
        <f t="shared" si="51"/>
        <v/>
      </c>
      <c r="S20" s="97" t="str">
        <f t="shared" si="51"/>
        <v/>
      </c>
      <c r="T20" s="97" t="str">
        <f t="shared" si="52"/>
        <v/>
      </c>
      <c r="U20" s="97" t="str">
        <f t="shared" si="52"/>
        <v/>
      </c>
      <c r="V20" s="97" t="str">
        <f t="shared" si="52"/>
        <v/>
      </c>
      <c r="W20" s="97" t="str">
        <f t="shared" si="52"/>
        <v/>
      </c>
      <c r="X20" s="97" t="str">
        <f t="shared" si="52"/>
        <v/>
      </c>
      <c r="Y20" s="97" t="str">
        <f t="shared" si="52"/>
        <v/>
      </c>
      <c r="Z20" s="97" t="str">
        <f t="shared" si="52"/>
        <v/>
      </c>
      <c r="AA20" s="97" t="str">
        <f t="shared" si="52"/>
        <v/>
      </c>
      <c r="AB20" s="97" t="str">
        <f t="shared" si="52"/>
        <v/>
      </c>
      <c r="AC20" s="97" t="str">
        <f t="shared" si="52"/>
        <v/>
      </c>
      <c r="AD20" s="97" t="str">
        <f t="shared" si="53"/>
        <v/>
      </c>
      <c r="AE20" s="97" t="str">
        <f t="shared" si="53"/>
        <v/>
      </c>
      <c r="AF20" s="97" t="str">
        <f t="shared" si="53"/>
        <v/>
      </c>
      <c r="AG20" s="97" t="str">
        <f t="shared" si="53"/>
        <v/>
      </c>
      <c r="AH20" s="97" t="str">
        <f t="shared" si="53"/>
        <v/>
      </c>
      <c r="AI20" s="97" t="str">
        <f t="shared" si="53"/>
        <v/>
      </c>
      <c r="AJ20" s="97" t="str">
        <f t="shared" si="53"/>
        <v/>
      </c>
      <c r="AK20" s="97" t="str">
        <f t="shared" si="53"/>
        <v/>
      </c>
      <c r="AL20" s="97" t="str">
        <f t="shared" si="53"/>
        <v/>
      </c>
      <c r="AM20" s="97" t="str">
        <f t="shared" si="53"/>
        <v/>
      </c>
      <c r="AN20" s="97" t="str">
        <f t="shared" si="54"/>
        <v/>
      </c>
      <c r="AO20" s="97" t="str">
        <f t="shared" si="54"/>
        <v/>
      </c>
      <c r="AP20" s="97" t="str">
        <f t="shared" si="54"/>
        <v/>
      </c>
      <c r="AQ20" s="97" t="str">
        <f t="shared" si="54"/>
        <v/>
      </c>
      <c r="AR20" s="97" t="str">
        <f t="shared" si="54"/>
        <v/>
      </c>
      <c r="AS20" s="97" t="str">
        <f t="shared" si="54"/>
        <v/>
      </c>
      <c r="AT20" s="97" t="str">
        <f t="shared" si="54"/>
        <v/>
      </c>
      <c r="AU20" s="97" t="str">
        <f t="shared" si="54"/>
        <v/>
      </c>
      <c r="AV20" s="97" t="str">
        <f t="shared" si="54"/>
        <v/>
      </c>
      <c r="AW20" s="97" t="str">
        <f t="shared" si="54"/>
        <v/>
      </c>
      <c r="AX20" s="97" t="str">
        <f t="shared" si="55"/>
        <v/>
      </c>
      <c r="AY20" s="97" t="str">
        <f t="shared" si="55"/>
        <v/>
      </c>
      <c r="AZ20" s="97" t="str">
        <f t="shared" si="55"/>
        <v/>
      </c>
      <c r="BA20" s="97" t="str">
        <f t="shared" si="55"/>
        <v/>
      </c>
      <c r="BB20" s="97" t="str">
        <f t="shared" si="55"/>
        <v/>
      </c>
      <c r="BC20" s="97" t="str">
        <f t="shared" si="55"/>
        <v/>
      </c>
      <c r="BD20" s="97" t="str">
        <f t="shared" si="55"/>
        <v/>
      </c>
      <c r="BE20" s="97" t="str">
        <f t="shared" si="55"/>
        <v/>
      </c>
      <c r="BF20" s="97" t="str">
        <f t="shared" si="55"/>
        <v/>
      </c>
      <c r="BG20" s="97" t="str">
        <f t="shared" si="55"/>
        <v/>
      </c>
      <c r="BH20" s="97" t="str">
        <f t="shared" si="56"/>
        <v/>
      </c>
      <c r="BI20" s="97" t="str">
        <f t="shared" si="56"/>
        <v/>
      </c>
      <c r="BJ20" s="97" t="str">
        <f t="shared" si="56"/>
        <v/>
      </c>
      <c r="BK20" s="97" t="str">
        <f t="shared" si="56"/>
        <v/>
      </c>
      <c r="BL20" s="97" t="str">
        <f t="shared" si="56"/>
        <v/>
      </c>
      <c r="BM20" s="97" t="str">
        <f t="shared" si="56"/>
        <v/>
      </c>
      <c r="BN20" s="98"/>
    </row>
    <row r="21" spans="1:66" x14ac:dyDescent="0.35">
      <c r="B21" s="156"/>
      <c r="C21" s="87"/>
      <c r="D21" s="242"/>
      <c r="E21" s="243"/>
      <c r="F21" s="243"/>
      <c r="G21" s="243"/>
      <c r="H21" s="244"/>
      <c r="I21" s="96"/>
      <c r="J21" s="97" t="str">
        <f t="shared" si="51"/>
        <v/>
      </c>
      <c r="K21" s="97" t="str">
        <f t="shared" si="51"/>
        <v/>
      </c>
      <c r="L21" s="97" t="str">
        <f t="shared" si="51"/>
        <v/>
      </c>
      <c r="M21" s="97" t="str">
        <f t="shared" si="51"/>
        <v/>
      </c>
      <c r="N21" s="97" t="str">
        <f t="shared" si="51"/>
        <v/>
      </c>
      <c r="O21" s="97" t="str">
        <f t="shared" si="51"/>
        <v/>
      </c>
      <c r="P21" s="97" t="str">
        <f t="shared" si="51"/>
        <v/>
      </c>
      <c r="Q21" s="97" t="str">
        <f t="shared" si="51"/>
        <v/>
      </c>
      <c r="R21" s="97" t="str">
        <f t="shared" si="51"/>
        <v/>
      </c>
      <c r="S21" s="97" t="str">
        <f t="shared" si="51"/>
        <v/>
      </c>
      <c r="T21" s="97" t="str">
        <f t="shared" si="52"/>
        <v/>
      </c>
      <c r="U21" s="97" t="str">
        <f t="shared" si="52"/>
        <v/>
      </c>
      <c r="V21" s="97" t="str">
        <f t="shared" si="52"/>
        <v/>
      </c>
      <c r="W21" s="97" t="str">
        <f t="shared" si="52"/>
        <v/>
      </c>
      <c r="X21" s="97" t="str">
        <f t="shared" si="52"/>
        <v/>
      </c>
      <c r="Y21" s="97" t="str">
        <f t="shared" si="52"/>
        <v/>
      </c>
      <c r="Z21" s="97" t="str">
        <f t="shared" si="52"/>
        <v/>
      </c>
      <c r="AA21" s="97" t="str">
        <f t="shared" si="52"/>
        <v/>
      </c>
      <c r="AB21" s="97" t="str">
        <f t="shared" si="52"/>
        <v/>
      </c>
      <c r="AC21" s="97" t="str">
        <f t="shared" si="52"/>
        <v/>
      </c>
      <c r="AD21" s="97" t="str">
        <f t="shared" si="53"/>
        <v/>
      </c>
      <c r="AE21" s="97" t="str">
        <f t="shared" si="53"/>
        <v/>
      </c>
      <c r="AF21" s="97" t="str">
        <f t="shared" si="53"/>
        <v/>
      </c>
      <c r="AG21" s="97" t="str">
        <f t="shared" si="53"/>
        <v/>
      </c>
      <c r="AH21" s="97" t="str">
        <f t="shared" si="53"/>
        <v/>
      </c>
      <c r="AI21" s="97" t="str">
        <f t="shared" si="53"/>
        <v/>
      </c>
      <c r="AJ21" s="97" t="str">
        <f t="shared" si="53"/>
        <v/>
      </c>
      <c r="AK21" s="97" t="str">
        <f t="shared" si="53"/>
        <v/>
      </c>
      <c r="AL21" s="97" t="str">
        <f t="shared" si="53"/>
        <v/>
      </c>
      <c r="AM21" s="97" t="str">
        <f t="shared" si="53"/>
        <v/>
      </c>
      <c r="AN21" s="97" t="str">
        <f t="shared" si="54"/>
        <v/>
      </c>
      <c r="AO21" s="97" t="str">
        <f t="shared" si="54"/>
        <v/>
      </c>
      <c r="AP21" s="97" t="str">
        <f t="shared" si="54"/>
        <v/>
      </c>
      <c r="AQ21" s="97" t="str">
        <f t="shared" si="54"/>
        <v/>
      </c>
      <c r="AR21" s="97" t="str">
        <f t="shared" si="54"/>
        <v/>
      </c>
      <c r="AS21" s="97" t="str">
        <f t="shared" si="54"/>
        <v/>
      </c>
      <c r="AT21" s="97" t="str">
        <f t="shared" si="54"/>
        <v/>
      </c>
      <c r="AU21" s="97" t="str">
        <f t="shared" si="54"/>
        <v/>
      </c>
      <c r="AV21" s="97" t="str">
        <f t="shared" si="54"/>
        <v/>
      </c>
      <c r="AW21" s="97" t="str">
        <f t="shared" si="54"/>
        <v/>
      </c>
      <c r="AX21" s="97" t="str">
        <f t="shared" si="55"/>
        <v/>
      </c>
      <c r="AY21" s="97" t="str">
        <f t="shared" si="55"/>
        <v/>
      </c>
      <c r="AZ21" s="97" t="str">
        <f t="shared" si="55"/>
        <v/>
      </c>
      <c r="BA21" s="97" t="str">
        <f t="shared" si="55"/>
        <v/>
      </c>
      <c r="BB21" s="97" t="str">
        <f t="shared" si="55"/>
        <v/>
      </c>
      <c r="BC21" s="97" t="str">
        <f t="shared" si="55"/>
        <v/>
      </c>
      <c r="BD21" s="97" t="str">
        <f t="shared" si="55"/>
        <v/>
      </c>
      <c r="BE21" s="97" t="str">
        <f t="shared" si="55"/>
        <v/>
      </c>
      <c r="BF21" s="97" t="str">
        <f t="shared" si="55"/>
        <v/>
      </c>
      <c r="BG21" s="97" t="str">
        <f t="shared" si="55"/>
        <v/>
      </c>
      <c r="BH21" s="97" t="str">
        <f t="shared" si="56"/>
        <v/>
      </c>
      <c r="BI21" s="97" t="str">
        <f t="shared" si="56"/>
        <v/>
      </c>
      <c r="BJ21" s="97" t="str">
        <f t="shared" si="56"/>
        <v/>
      </c>
      <c r="BK21" s="97" t="str">
        <f t="shared" si="56"/>
        <v/>
      </c>
      <c r="BL21" s="97" t="str">
        <f t="shared" si="56"/>
        <v/>
      </c>
      <c r="BM21" s="97" t="str">
        <f t="shared" si="56"/>
        <v/>
      </c>
      <c r="BN21" s="98"/>
    </row>
    <row r="22" spans="1:66" x14ac:dyDescent="0.35">
      <c r="B22" s="156"/>
      <c r="C22" s="87"/>
      <c r="D22" s="242"/>
      <c r="E22" s="243"/>
      <c r="F22" s="243"/>
      <c r="G22" s="243"/>
      <c r="H22" s="244"/>
      <c r="I22" s="96"/>
      <c r="J22" s="97" t="str">
        <f t="shared" si="51"/>
        <v/>
      </c>
      <c r="K22" s="97" t="str">
        <f t="shared" si="51"/>
        <v/>
      </c>
      <c r="L22" s="97" t="str">
        <f t="shared" si="51"/>
        <v/>
      </c>
      <c r="M22" s="97" t="str">
        <f t="shared" si="51"/>
        <v/>
      </c>
      <c r="N22" s="97" t="str">
        <f t="shared" si="51"/>
        <v/>
      </c>
      <c r="O22" s="97" t="str">
        <f t="shared" si="51"/>
        <v/>
      </c>
      <c r="P22" s="97" t="str">
        <f t="shared" si="51"/>
        <v/>
      </c>
      <c r="Q22" s="97" t="str">
        <f t="shared" si="51"/>
        <v/>
      </c>
      <c r="R22" s="97" t="str">
        <f t="shared" si="51"/>
        <v/>
      </c>
      <c r="S22" s="97" t="str">
        <f t="shared" si="51"/>
        <v/>
      </c>
      <c r="T22" s="97" t="str">
        <f t="shared" si="52"/>
        <v/>
      </c>
      <c r="U22" s="97" t="str">
        <f t="shared" si="52"/>
        <v/>
      </c>
      <c r="V22" s="97" t="str">
        <f t="shared" si="52"/>
        <v/>
      </c>
      <c r="W22" s="97" t="str">
        <f t="shared" si="52"/>
        <v/>
      </c>
      <c r="X22" s="97" t="str">
        <f t="shared" si="52"/>
        <v/>
      </c>
      <c r="Y22" s="97" t="str">
        <f t="shared" si="52"/>
        <v/>
      </c>
      <c r="Z22" s="97" t="str">
        <f t="shared" si="52"/>
        <v/>
      </c>
      <c r="AA22" s="97" t="str">
        <f t="shared" si="52"/>
        <v/>
      </c>
      <c r="AB22" s="97" t="str">
        <f t="shared" si="52"/>
        <v/>
      </c>
      <c r="AC22" s="97" t="str">
        <f t="shared" si="52"/>
        <v/>
      </c>
      <c r="AD22" s="97" t="str">
        <f t="shared" si="53"/>
        <v/>
      </c>
      <c r="AE22" s="97" t="str">
        <f t="shared" si="53"/>
        <v/>
      </c>
      <c r="AF22" s="97" t="str">
        <f t="shared" si="53"/>
        <v/>
      </c>
      <c r="AG22" s="97" t="str">
        <f t="shared" si="53"/>
        <v/>
      </c>
      <c r="AH22" s="97" t="str">
        <f t="shared" si="53"/>
        <v/>
      </c>
      <c r="AI22" s="97" t="str">
        <f t="shared" si="53"/>
        <v/>
      </c>
      <c r="AJ22" s="97" t="str">
        <f t="shared" si="53"/>
        <v/>
      </c>
      <c r="AK22" s="97" t="str">
        <f t="shared" si="53"/>
        <v/>
      </c>
      <c r="AL22" s="97" t="str">
        <f t="shared" si="53"/>
        <v/>
      </c>
      <c r="AM22" s="97" t="str">
        <f t="shared" si="53"/>
        <v/>
      </c>
      <c r="AN22" s="97" t="str">
        <f t="shared" si="54"/>
        <v/>
      </c>
      <c r="AO22" s="97" t="str">
        <f t="shared" si="54"/>
        <v/>
      </c>
      <c r="AP22" s="97" t="str">
        <f t="shared" si="54"/>
        <v/>
      </c>
      <c r="AQ22" s="97" t="str">
        <f t="shared" si="54"/>
        <v/>
      </c>
      <c r="AR22" s="97" t="str">
        <f t="shared" si="54"/>
        <v/>
      </c>
      <c r="AS22" s="97" t="str">
        <f t="shared" si="54"/>
        <v/>
      </c>
      <c r="AT22" s="97" t="str">
        <f t="shared" si="54"/>
        <v/>
      </c>
      <c r="AU22" s="97" t="str">
        <f t="shared" si="54"/>
        <v/>
      </c>
      <c r="AV22" s="97" t="str">
        <f t="shared" si="54"/>
        <v/>
      </c>
      <c r="AW22" s="97" t="str">
        <f t="shared" si="54"/>
        <v/>
      </c>
      <c r="AX22" s="97" t="str">
        <f t="shared" si="55"/>
        <v/>
      </c>
      <c r="AY22" s="97" t="str">
        <f t="shared" si="55"/>
        <v/>
      </c>
      <c r="AZ22" s="97" t="str">
        <f t="shared" si="55"/>
        <v/>
      </c>
      <c r="BA22" s="97" t="str">
        <f t="shared" si="55"/>
        <v/>
      </c>
      <c r="BB22" s="97" t="str">
        <f t="shared" si="55"/>
        <v/>
      </c>
      <c r="BC22" s="97" t="str">
        <f t="shared" si="55"/>
        <v/>
      </c>
      <c r="BD22" s="97" t="str">
        <f t="shared" si="55"/>
        <v/>
      </c>
      <c r="BE22" s="97" t="str">
        <f t="shared" si="55"/>
        <v/>
      </c>
      <c r="BF22" s="97" t="str">
        <f t="shared" si="55"/>
        <v/>
      </c>
      <c r="BG22" s="97" t="str">
        <f t="shared" si="55"/>
        <v/>
      </c>
      <c r="BH22" s="97" t="str">
        <f t="shared" si="56"/>
        <v/>
      </c>
      <c r="BI22" s="97" t="str">
        <f t="shared" si="56"/>
        <v/>
      </c>
      <c r="BJ22" s="97" t="str">
        <f t="shared" si="56"/>
        <v/>
      </c>
      <c r="BK22" s="97" t="str">
        <f t="shared" si="56"/>
        <v/>
      </c>
      <c r="BL22" s="97" t="str">
        <f t="shared" si="56"/>
        <v/>
      </c>
      <c r="BM22" s="97" t="str">
        <f t="shared" si="56"/>
        <v/>
      </c>
      <c r="BN22" s="98"/>
    </row>
    <row r="23" spans="1:66" x14ac:dyDescent="0.35">
      <c r="A23" s="178" t="s">
        <v>129</v>
      </c>
      <c r="B23" s="156"/>
      <c r="C23" s="92" t="s">
        <v>105</v>
      </c>
      <c r="D23" s="245"/>
      <c r="E23" s="246"/>
      <c r="F23" s="246"/>
      <c r="G23" s="246"/>
      <c r="H23" s="247"/>
      <c r="I23" s="96"/>
      <c r="J23" s="97" t="str">
        <f t="shared" ref="J23:S35" si="57">IF(AND($D23="Goal",J$5&gt;=$E23,J$5&lt;=$E23+$H23-1),2,IF(AND($D23="Milestone",J$5&gt;=$E23,J$5&lt;=$E23+$H23-1),1,""))</f>
        <v/>
      </c>
      <c r="K23" s="97" t="str">
        <f t="shared" si="57"/>
        <v/>
      </c>
      <c r="L23" s="97" t="str">
        <f t="shared" si="57"/>
        <v/>
      </c>
      <c r="M23" s="97" t="str">
        <f t="shared" si="57"/>
        <v/>
      </c>
      <c r="N23" s="97" t="str">
        <f t="shared" si="57"/>
        <v/>
      </c>
      <c r="O23" s="97" t="str">
        <f t="shared" si="57"/>
        <v/>
      </c>
      <c r="P23" s="97" t="str">
        <f t="shared" si="57"/>
        <v/>
      </c>
      <c r="Q23" s="97" t="str">
        <f t="shared" si="57"/>
        <v/>
      </c>
      <c r="R23" s="97" t="str">
        <f t="shared" si="57"/>
        <v/>
      </c>
      <c r="S23" s="97" t="str">
        <f t="shared" si="57"/>
        <v/>
      </c>
      <c r="T23" s="97" t="str">
        <f t="shared" ref="T23:AC35" si="58">IF(AND($D23="Goal",T$5&gt;=$E23,T$5&lt;=$E23+$H23-1),2,IF(AND($D23="Milestone",T$5&gt;=$E23,T$5&lt;=$E23+$H23-1),1,""))</f>
        <v/>
      </c>
      <c r="U23" s="97" t="str">
        <f t="shared" si="58"/>
        <v/>
      </c>
      <c r="V23" s="97" t="str">
        <f t="shared" si="58"/>
        <v/>
      </c>
      <c r="W23" s="97" t="str">
        <f t="shared" si="58"/>
        <v/>
      </c>
      <c r="X23" s="97" t="str">
        <f t="shared" si="58"/>
        <v/>
      </c>
      <c r="Y23" s="97" t="str">
        <f t="shared" si="58"/>
        <v/>
      </c>
      <c r="Z23" s="97" t="str">
        <f t="shared" si="58"/>
        <v/>
      </c>
      <c r="AA23" s="97" t="str">
        <f t="shared" si="58"/>
        <v/>
      </c>
      <c r="AB23" s="97" t="str">
        <f t="shared" si="58"/>
        <v/>
      </c>
      <c r="AC23" s="97" t="str">
        <f t="shared" si="58"/>
        <v/>
      </c>
      <c r="AD23" s="97" t="str">
        <f t="shared" ref="AD23:AM35" si="59">IF(AND($D23="Goal",AD$5&gt;=$E23,AD$5&lt;=$E23+$H23-1),2,IF(AND($D23="Milestone",AD$5&gt;=$E23,AD$5&lt;=$E23+$H23-1),1,""))</f>
        <v/>
      </c>
      <c r="AE23" s="97" t="str">
        <f t="shared" si="59"/>
        <v/>
      </c>
      <c r="AF23" s="97" t="str">
        <f t="shared" si="59"/>
        <v/>
      </c>
      <c r="AG23" s="97" t="str">
        <f t="shared" si="59"/>
        <v/>
      </c>
      <c r="AH23" s="97" t="str">
        <f t="shared" si="59"/>
        <v/>
      </c>
      <c r="AI23" s="97" t="str">
        <f t="shared" si="59"/>
        <v/>
      </c>
      <c r="AJ23" s="97" t="str">
        <f t="shared" si="59"/>
        <v/>
      </c>
      <c r="AK23" s="97" t="str">
        <f t="shared" si="59"/>
        <v/>
      </c>
      <c r="AL23" s="97" t="str">
        <f t="shared" si="59"/>
        <v/>
      </c>
      <c r="AM23" s="97" t="str">
        <f t="shared" si="59"/>
        <v/>
      </c>
      <c r="AN23" s="97" t="str">
        <f t="shared" ref="AN23:AW35" si="60">IF(AND($D23="Goal",AN$5&gt;=$E23,AN$5&lt;=$E23+$H23-1),2,IF(AND($D23="Milestone",AN$5&gt;=$E23,AN$5&lt;=$E23+$H23-1),1,""))</f>
        <v/>
      </c>
      <c r="AO23" s="97" t="str">
        <f t="shared" si="60"/>
        <v/>
      </c>
      <c r="AP23" s="97" t="str">
        <f t="shared" si="60"/>
        <v/>
      </c>
      <c r="AQ23" s="97" t="str">
        <f t="shared" si="60"/>
        <v/>
      </c>
      <c r="AR23" s="97" t="str">
        <f t="shared" si="60"/>
        <v/>
      </c>
      <c r="AS23" s="97" t="str">
        <f t="shared" si="60"/>
        <v/>
      </c>
      <c r="AT23" s="97" t="str">
        <f t="shared" si="60"/>
        <v/>
      </c>
      <c r="AU23" s="97" t="str">
        <f t="shared" si="60"/>
        <v/>
      </c>
      <c r="AV23" s="97" t="str">
        <f t="shared" si="60"/>
        <v/>
      </c>
      <c r="AW23" s="97" t="str">
        <f t="shared" si="60"/>
        <v/>
      </c>
      <c r="AX23" s="97" t="str">
        <f t="shared" ref="AX23:BG35" si="61">IF(AND($D23="Goal",AX$5&gt;=$E23,AX$5&lt;=$E23+$H23-1),2,IF(AND($D23="Milestone",AX$5&gt;=$E23,AX$5&lt;=$E23+$H23-1),1,""))</f>
        <v/>
      </c>
      <c r="AY23" s="97" t="str">
        <f t="shared" si="61"/>
        <v/>
      </c>
      <c r="AZ23" s="97" t="str">
        <f t="shared" si="61"/>
        <v/>
      </c>
      <c r="BA23" s="97" t="str">
        <f t="shared" si="61"/>
        <v/>
      </c>
      <c r="BB23" s="97" t="str">
        <f t="shared" si="61"/>
        <v/>
      </c>
      <c r="BC23" s="97" t="str">
        <f t="shared" si="61"/>
        <v/>
      </c>
      <c r="BD23" s="97" t="str">
        <f t="shared" si="61"/>
        <v/>
      </c>
      <c r="BE23" s="97" t="str">
        <f t="shared" si="61"/>
        <v/>
      </c>
      <c r="BF23" s="97" t="str">
        <f t="shared" si="61"/>
        <v/>
      </c>
      <c r="BG23" s="97" t="str">
        <f t="shared" si="61"/>
        <v/>
      </c>
      <c r="BH23" s="97" t="str">
        <f t="shared" ref="BH23:BM35" si="62">IF(AND($D23="Goal",BH$5&gt;=$E23,BH$5&lt;=$E23+$H23-1),2,IF(AND($D23="Milestone",BH$5&gt;=$E23,BH$5&lt;=$E23+$H23-1),1,""))</f>
        <v/>
      </c>
      <c r="BI23" s="97" t="str">
        <f t="shared" si="62"/>
        <v/>
      </c>
      <c r="BJ23" s="97" t="str">
        <f t="shared" si="62"/>
        <v/>
      </c>
      <c r="BK23" s="97" t="str">
        <f t="shared" si="62"/>
        <v/>
      </c>
      <c r="BL23" s="97" t="str">
        <f t="shared" si="62"/>
        <v/>
      </c>
      <c r="BM23" s="97" t="str">
        <f t="shared" si="62"/>
        <v/>
      </c>
      <c r="BN23" s="98"/>
    </row>
    <row r="24" spans="1:66" ht="14.1" customHeight="1" x14ac:dyDescent="0.35">
      <c r="A24" t="str">
        <f>VLOOKUP(Milestones[[#This Row],[Task Description]],'Undrstndng the Chllnge'!C:F,4,FALSE)</f>
        <v>Yes</v>
      </c>
      <c r="B24" s="156"/>
      <c r="C24" s="155" t="s">
        <v>91</v>
      </c>
      <c r="D24" s="242"/>
      <c r="E24" s="243"/>
      <c r="F24" s="243"/>
      <c r="G24" s="243"/>
      <c r="H24" s="244">
        <v>0</v>
      </c>
      <c r="I24" s="96"/>
      <c r="J24" s="97" t="str">
        <f t="shared" si="57"/>
        <v/>
      </c>
      <c r="K24" s="97" t="str">
        <f t="shared" si="57"/>
        <v/>
      </c>
      <c r="L24" s="97" t="str">
        <f t="shared" si="57"/>
        <v/>
      </c>
      <c r="M24" s="97" t="str">
        <f t="shared" si="57"/>
        <v/>
      </c>
      <c r="N24" s="97" t="str">
        <f t="shared" si="57"/>
        <v/>
      </c>
      <c r="O24" s="97" t="str">
        <f t="shared" si="57"/>
        <v/>
      </c>
      <c r="P24" s="97" t="str">
        <f t="shared" si="57"/>
        <v/>
      </c>
      <c r="Q24" s="97" t="str">
        <f t="shared" si="57"/>
        <v/>
      </c>
      <c r="R24" s="97" t="str">
        <f t="shared" si="57"/>
        <v/>
      </c>
      <c r="S24" s="97" t="str">
        <f t="shared" si="57"/>
        <v/>
      </c>
      <c r="T24" s="97" t="str">
        <f t="shared" si="58"/>
        <v/>
      </c>
      <c r="U24" s="97" t="str">
        <f t="shared" si="58"/>
        <v/>
      </c>
      <c r="V24" s="97" t="str">
        <f t="shared" si="58"/>
        <v/>
      </c>
      <c r="W24" s="97" t="str">
        <f t="shared" si="58"/>
        <v/>
      </c>
      <c r="X24" s="97" t="str">
        <f t="shared" si="58"/>
        <v/>
      </c>
      <c r="Y24" s="97" t="str">
        <f t="shared" si="58"/>
        <v/>
      </c>
      <c r="Z24" s="97" t="str">
        <f t="shared" si="58"/>
        <v/>
      </c>
      <c r="AA24" s="97" t="str">
        <f t="shared" si="58"/>
        <v/>
      </c>
      <c r="AB24" s="97" t="str">
        <f t="shared" si="58"/>
        <v/>
      </c>
      <c r="AC24" s="97" t="str">
        <f t="shared" si="58"/>
        <v/>
      </c>
      <c r="AD24" s="97" t="str">
        <f t="shared" si="59"/>
        <v/>
      </c>
      <c r="AE24" s="97" t="str">
        <f t="shared" si="59"/>
        <v/>
      </c>
      <c r="AF24" s="97" t="str">
        <f t="shared" si="59"/>
        <v/>
      </c>
      <c r="AG24" s="97" t="str">
        <f t="shared" si="59"/>
        <v/>
      </c>
      <c r="AH24" s="97" t="str">
        <f t="shared" si="59"/>
        <v/>
      </c>
      <c r="AI24" s="97" t="str">
        <f t="shared" si="59"/>
        <v/>
      </c>
      <c r="AJ24" s="97" t="str">
        <f t="shared" si="59"/>
        <v/>
      </c>
      <c r="AK24" s="97" t="str">
        <f t="shared" si="59"/>
        <v/>
      </c>
      <c r="AL24" s="97" t="str">
        <f t="shared" si="59"/>
        <v/>
      </c>
      <c r="AM24" s="97" t="str">
        <f t="shared" si="59"/>
        <v/>
      </c>
      <c r="AN24" s="97" t="str">
        <f t="shared" si="60"/>
        <v/>
      </c>
      <c r="AO24" s="97" t="str">
        <f t="shared" si="60"/>
        <v/>
      </c>
      <c r="AP24" s="97" t="str">
        <f t="shared" si="60"/>
        <v/>
      </c>
      <c r="AQ24" s="97" t="str">
        <f t="shared" si="60"/>
        <v/>
      </c>
      <c r="AR24" s="97" t="str">
        <f t="shared" si="60"/>
        <v/>
      </c>
      <c r="AS24" s="97" t="str">
        <f t="shared" si="60"/>
        <v/>
      </c>
      <c r="AT24" s="97" t="str">
        <f t="shared" si="60"/>
        <v/>
      </c>
      <c r="AU24" s="97" t="str">
        <f t="shared" si="60"/>
        <v/>
      </c>
      <c r="AV24" s="97" t="str">
        <f t="shared" si="60"/>
        <v/>
      </c>
      <c r="AW24" s="97" t="str">
        <f t="shared" si="60"/>
        <v/>
      </c>
      <c r="AX24" s="97" t="str">
        <f t="shared" si="61"/>
        <v/>
      </c>
      <c r="AY24" s="97" t="str">
        <f t="shared" si="61"/>
        <v/>
      </c>
      <c r="AZ24" s="97" t="str">
        <f t="shared" si="61"/>
        <v/>
      </c>
      <c r="BA24" s="97" t="str">
        <f t="shared" si="61"/>
        <v/>
      </c>
      <c r="BB24" s="97" t="str">
        <f t="shared" si="61"/>
        <v/>
      </c>
      <c r="BC24" s="97" t="str">
        <f t="shared" si="61"/>
        <v/>
      </c>
      <c r="BD24" s="97" t="str">
        <f t="shared" si="61"/>
        <v/>
      </c>
      <c r="BE24" s="97" t="str">
        <f t="shared" si="61"/>
        <v/>
      </c>
      <c r="BF24" s="97" t="str">
        <f t="shared" si="61"/>
        <v/>
      </c>
      <c r="BG24" s="97" t="str">
        <f t="shared" si="61"/>
        <v/>
      </c>
      <c r="BH24" s="97" t="str">
        <f t="shared" si="62"/>
        <v/>
      </c>
      <c r="BI24" s="97" t="str">
        <f t="shared" si="62"/>
        <v/>
      </c>
      <c r="BJ24" s="97" t="str">
        <f t="shared" si="62"/>
        <v/>
      </c>
      <c r="BK24" s="97" t="str">
        <f t="shared" si="62"/>
        <v/>
      </c>
      <c r="BL24" s="97" t="str">
        <f t="shared" si="62"/>
        <v/>
      </c>
      <c r="BM24" s="97" t="str">
        <f t="shared" si="62"/>
        <v/>
      </c>
      <c r="BN24" s="98"/>
    </row>
    <row r="25" spans="1:66" ht="39" customHeight="1" x14ac:dyDescent="0.35">
      <c r="A25" t="str">
        <f>VLOOKUP(Milestones[[#This Row],[Task Description]],'Undrstndng the Chllnge'!C:F,4,FALSE)</f>
        <v>Yes</v>
      </c>
      <c r="B25" s="156"/>
      <c r="C25" s="155" t="s">
        <v>2</v>
      </c>
      <c r="D25" s="242"/>
      <c r="E25" s="243"/>
      <c r="F25" s="243"/>
      <c r="G25" s="243"/>
      <c r="H25" s="244">
        <v>0</v>
      </c>
      <c r="I25" s="96"/>
      <c r="J25" s="97" t="str">
        <f t="shared" si="57"/>
        <v/>
      </c>
      <c r="K25" s="97" t="str">
        <f t="shared" si="57"/>
        <v/>
      </c>
      <c r="L25" s="97" t="str">
        <f t="shared" si="57"/>
        <v/>
      </c>
      <c r="M25" s="97" t="str">
        <f t="shared" si="57"/>
        <v/>
      </c>
      <c r="N25" s="97" t="str">
        <f t="shared" si="57"/>
        <v/>
      </c>
      <c r="O25" s="97" t="str">
        <f t="shared" si="57"/>
        <v/>
      </c>
      <c r="P25" s="97" t="str">
        <f t="shared" si="57"/>
        <v/>
      </c>
      <c r="Q25" s="97" t="str">
        <f t="shared" si="57"/>
        <v/>
      </c>
      <c r="R25" s="97" t="str">
        <f t="shared" si="57"/>
        <v/>
      </c>
      <c r="S25" s="97" t="str">
        <f t="shared" si="57"/>
        <v/>
      </c>
      <c r="T25" s="97" t="str">
        <f t="shared" si="58"/>
        <v/>
      </c>
      <c r="U25" s="97" t="str">
        <f t="shared" si="58"/>
        <v/>
      </c>
      <c r="V25" s="97" t="str">
        <f t="shared" si="58"/>
        <v/>
      </c>
      <c r="W25" s="97" t="str">
        <f t="shared" si="58"/>
        <v/>
      </c>
      <c r="X25" s="97" t="str">
        <f t="shared" si="58"/>
        <v/>
      </c>
      <c r="Y25" s="97" t="str">
        <f t="shared" si="58"/>
        <v/>
      </c>
      <c r="Z25" s="97" t="str">
        <f t="shared" si="58"/>
        <v/>
      </c>
      <c r="AA25" s="97" t="str">
        <f t="shared" si="58"/>
        <v/>
      </c>
      <c r="AB25" s="97" t="str">
        <f t="shared" si="58"/>
        <v/>
      </c>
      <c r="AC25" s="97" t="str">
        <f t="shared" si="58"/>
        <v/>
      </c>
      <c r="AD25" s="97" t="str">
        <f t="shared" si="59"/>
        <v/>
      </c>
      <c r="AE25" s="97" t="str">
        <f t="shared" si="59"/>
        <v/>
      </c>
      <c r="AF25" s="97" t="str">
        <f t="shared" si="59"/>
        <v/>
      </c>
      <c r="AG25" s="97" t="str">
        <f t="shared" si="59"/>
        <v/>
      </c>
      <c r="AH25" s="97" t="str">
        <f t="shared" si="59"/>
        <v/>
      </c>
      <c r="AI25" s="97" t="str">
        <f t="shared" si="59"/>
        <v/>
      </c>
      <c r="AJ25" s="97" t="str">
        <f t="shared" si="59"/>
        <v/>
      </c>
      <c r="AK25" s="97" t="str">
        <f t="shared" si="59"/>
        <v/>
      </c>
      <c r="AL25" s="97" t="str">
        <f t="shared" si="59"/>
        <v/>
      </c>
      <c r="AM25" s="97" t="str">
        <f t="shared" si="59"/>
        <v/>
      </c>
      <c r="AN25" s="97" t="str">
        <f t="shared" si="60"/>
        <v/>
      </c>
      <c r="AO25" s="97" t="str">
        <f t="shared" si="60"/>
        <v/>
      </c>
      <c r="AP25" s="97" t="str">
        <f t="shared" si="60"/>
        <v/>
      </c>
      <c r="AQ25" s="97" t="str">
        <f t="shared" si="60"/>
        <v/>
      </c>
      <c r="AR25" s="97" t="str">
        <f t="shared" si="60"/>
        <v/>
      </c>
      <c r="AS25" s="97" t="str">
        <f t="shared" si="60"/>
        <v/>
      </c>
      <c r="AT25" s="97" t="str">
        <f t="shared" si="60"/>
        <v/>
      </c>
      <c r="AU25" s="97" t="str">
        <f t="shared" si="60"/>
        <v/>
      </c>
      <c r="AV25" s="97" t="str">
        <f t="shared" si="60"/>
        <v/>
      </c>
      <c r="AW25" s="97" t="str">
        <f t="shared" si="60"/>
        <v/>
      </c>
      <c r="AX25" s="97" t="str">
        <f t="shared" si="61"/>
        <v/>
      </c>
      <c r="AY25" s="97" t="str">
        <f t="shared" si="61"/>
        <v/>
      </c>
      <c r="AZ25" s="97" t="str">
        <f t="shared" si="61"/>
        <v/>
      </c>
      <c r="BA25" s="97" t="str">
        <f t="shared" si="61"/>
        <v/>
      </c>
      <c r="BB25" s="97" t="str">
        <f t="shared" si="61"/>
        <v/>
      </c>
      <c r="BC25" s="97" t="str">
        <f t="shared" si="61"/>
        <v/>
      </c>
      <c r="BD25" s="97" t="str">
        <f t="shared" si="61"/>
        <v/>
      </c>
      <c r="BE25" s="97" t="str">
        <f t="shared" si="61"/>
        <v/>
      </c>
      <c r="BF25" s="97" t="str">
        <f t="shared" si="61"/>
        <v/>
      </c>
      <c r="BG25" s="97" t="str">
        <f t="shared" si="61"/>
        <v/>
      </c>
      <c r="BH25" s="97" t="str">
        <f t="shared" si="62"/>
        <v/>
      </c>
      <c r="BI25" s="97" t="str">
        <f t="shared" si="62"/>
        <v/>
      </c>
      <c r="BJ25" s="97" t="str">
        <f t="shared" si="62"/>
        <v/>
      </c>
      <c r="BK25" s="97" t="str">
        <f t="shared" si="62"/>
        <v/>
      </c>
      <c r="BL25" s="97" t="str">
        <f t="shared" si="62"/>
        <v/>
      </c>
      <c r="BM25" s="97" t="str">
        <f t="shared" si="62"/>
        <v/>
      </c>
      <c r="BN25" s="98"/>
    </row>
    <row r="26" spans="1:66" x14ac:dyDescent="0.35">
      <c r="A26" t="str">
        <f>VLOOKUP(Milestones[[#This Row],[Task Description]],'Undrstndng the Chllnge'!C:F,4,FALSE)</f>
        <v>No</v>
      </c>
      <c r="B26" s="156"/>
      <c r="C26" s="155" t="s">
        <v>30</v>
      </c>
      <c r="D26" s="242"/>
      <c r="E26" s="243"/>
      <c r="F26" s="243"/>
      <c r="G26" s="243"/>
      <c r="H26" s="244">
        <v>0</v>
      </c>
      <c r="I26" s="96"/>
      <c r="J26" s="97" t="str">
        <f t="shared" si="57"/>
        <v/>
      </c>
      <c r="K26" s="97" t="str">
        <f t="shared" si="57"/>
        <v/>
      </c>
      <c r="L26" s="97" t="str">
        <f t="shared" si="57"/>
        <v/>
      </c>
      <c r="M26" s="97" t="str">
        <f t="shared" si="57"/>
        <v/>
      </c>
      <c r="N26" s="97" t="str">
        <f t="shared" si="57"/>
        <v/>
      </c>
      <c r="O26" s="97" t="str">
        <f t="shared" si="57"/>
        <v/>
      </c>
      <c r="P26" s="97" t="str">
        <f t="shared" si="57"/>
        <v/>
      </c>
      <c r="Q26" s="97" t="str">
        <f t="shared" si="57"/>
        <v/>
      </c>
      <c r="R26" s="97" t="str">
        <f t="shared" si="57"/>
        <v/>
      </c>
      <c r="S26" s="97" t="str">
        <f t="shared" si="57"/>
        <v/>
      </c>
      <c r="T26" s="97" t="str">
        <f t="shared" si="58"/>
        <v/>
      </c>
      <c r="U26" s="97" t="str">
        <f t="shared" si="58"/>
        <v/>
      </c>
      <c r="V26" s="97" t="str">
        <f t="shared" si="58"/>
        <v/>
      </c>
      <c r="W26" s="97" t="str">
        <f t="shared" si="58"/>
        <v/>
      </c>
      <c r="X26" s="97" t="str">
        <f t="shared" si="58"/>
        <v/>
      </c>
      <c r="Y26" s="97" t="str">
        <f t="shared" si="58"/>
        <v/>
      </c>
      <c r="Z26" s="97" t="str">
        <f t="shared" si="58"/>
        <v/>
      </c>
      <c r="AA26" s="97" t="str">
        <f t="shared" si="58"/>
        <v/>
      </c>
      <c r="AB26" s="97" t="str">
        <f t="shared" si="58"/>
        <v/>
      </c>
      <c r="AC26" s="97" t="str">
        <f t="shared" si="58"/>
        <v/>
      </c>
      <c r="AD26" s="97" t="str">
        <f t="shared" si="59"/>
        <v/>
      </c>
      <c r="AE26" s="97" t="str">
        <f t="shared" si="59"/>
        <v/>
      </c>
      <c r="AF26" s="97" t="str">
        <f t="shared" si="59"/>
        <v/>
      </c>
      <c r="AG26" s="97" t="str">
        <f t="shared" si="59"/>
        <v/>
      </c>
      <c r="AH26" s="97" t="str">
        <f t="shared" si="59"/>
        <v/>
      </c>
      <c r="AI26" s="97" t="str">
        <f t="shared" si="59"/>
        <v/>
      </c>
      <c r="AJ26" s="97" t="str">
        <f t="shared" si="59"/>
        <v/>
      </c>
      <c r="AK26" s="97" t="str">
        <f t="shared" si="59"/>
        <v/>
      </c>
      <c r="AL26" s="97" t="str">
        <f t="shared" si="59"/>
        <v/>
      </c>
      <c r="AM26" s="97" t="str">
        <f t="shared" si="59"/>
        <v/>
      </c>
      <c r="AN26" s="97" t="str">
        <f t="shared" si="60"/>
        <v/>
      </c>
      <c r="AO26" s="97" t="str">
        <f t="shared" si="60"/>
        <v/>
      </c>
      <c r="AP26" s="97" t="str">
        <f t="shared" si="60"/>
        <v/>
      </c>
      <c r="AQ26" s="97" t="str">
        <f t="shared" si="60"/>
        <v/>
      </c>
      <c r="AR26" s="97" t="str">
        <f t="shared" si="60"/>
        <v/>
      </c>
      <c r="AS26" s="97" t="str">
        <f t="shared" si="60"/>
        <v/>
      </c>
      <c r="AT26" s="97" t="str">
        <f t="shared" si="60"/>
        <v/>
      </c>
      <c r="AU26" s="97" t="str">
        <f t="shared" si="60"/>
        <v/>
      </c>
      <c r="AV26" s="97" t="str">
        <f t="shared" si="60"/>
        <v/>
      </c>
      <c r="AW26" s="97" t="str">
        <f t="shared" si="60"/>
        <v/>
      </c>
      <c r="AX26" s="97" t="str">
        <f t="shared" si="61"/>
        <v/>
      </c>
      <c r="AY26" s="97" t="str">
        <f t="shared" si="61"/>
        <v/>
      </c>
      <c r="AZ26" s="97" t="str">
        <f t="shared" si="61"/>
        <v/>
      </c>
      <c r="BA26" s="97" t="str">
        <f t="shared" si="61"/>
        <v/>
      </c>
      <c r="BB26" s="97" t="str">
        <f t="shared" si="61"/>
        <v/>
      </c>
      <c r="BC26" s="97" t="str">
        <f t="shared" si="61"/>
        <v/>
      </c>
      <c r="BD26" s="97" t="str">
        <f t="shared" si="61"/>
        <v/>
      </c>
      <c r="BE26" s="97" t="str">
        <f t="shared" si="61"/>
        <v/>
      </c>
      <c r="BF26" s="97" t="str">
        <f t="shared" si="61"/>
        <v/>
      </c>
      <c r="BG26" s="97" t="str">
        <f t="shared" si="61"/>
        <v/>
      </c>
      <c r="BH26" s="97" t="str">
        <f t="shared" si="62"/>
        <v/>
      </c>
      <c r="BI26" s="97" t="str">
        <f t="shared" si="62"/>
        <v/>
      </c>
      <c r="BJ26" s="97" t="str">
        <f t="shared" si="62"/>
        <v/>
      </c>
      <c r="BK26" s="97" t="str">
        <f t="shared" si="62"/>
        <v/>
      </c>
      <c r="BL26" s="97" t="str">
        <f t="shared" si="62"/>
        <v/>
      </c>
      <c r="BM26" s="97" t="str">
        <f t="shared" si="62"/>
        <v/>
      </c>
      <c r="BN26" s="98"/>
    </row>
    <row r="27" spans="1:66" ht="30.75" x14ac:dyDescent="0.35">
      <c r="A27" t="str">
        <f>VLOOKUP(Milestones[[#This Row],[Task Description]],'Undrstndng the Chllnge'!C:F,4,FALSE)</f>
        <v>No</v>
      </c>
      <c r="B27" s="156"/>
      <c r="C27" s="155" t="s">
        <v>92</v>
      </c>
      <c r="D27" s="242"/>
      <c r="E27" s="243"/>
      <c r="F27" s="243"/>
      <c r="G27" s="243"/>
      <c r="H27" s="244">
        <v>0</v>
      </c>
      <c r="I27" s="96"/>
      <c r="J27" s="97" t="str">
        <f t="shared" si="57"/>
        <v/>
      </c>
      <c r="K27" s="97" t="str">
        <f t="shared" si="57"/>
        <v/>
      </c>
      <c r="L27" s="97" t="str">
        <f t="shared" si="57"/>
        <v/>
      </c>
      <c r="M27" s="97" t="str">
        <f t="shared" si="57"/>
        <v/>
      </c>
      <c r="N27" s="97" t="str">
        <f t="shared" si="57"/>
        <v/>
      </c>
      <c r="O27" s="97" t="str">
        <f t="shared" si="57"/>
        <v/>
      </c>
      <c r="P27" s="97" t="str">
        <f t="shared" si="57"/>
        <v/>
      </c>
      <c r="Q27" s="97" t="str">
        <f t="shared" si="57"/>
        <v/>
      </c>
      <c r="R27" s="97" t="str">
        <f t="shared" si="57"/>
        <v/>
      </c>
      <c r="S27" s="97" t="str">
        <f t="shared" si="57"/>
        <v/>
      </c>
      <c r="T27" s="97" t="str">
        <f t="shared" si="58"/>
        <v/>
      </c>
      <c r="U27" s="97" t="str">
        <f t="shared" si="58"/>
        <v/>
      </c>
      <c r="V27" s="97" t="str">
        <f t="shared" si="58"/>
        <v/>
      </c>
      <c r="W27" s="97" t="str">
        <f t="shared" si="58"/>
        <v/>
      </c>
      <c r="X27" s="97" t="str">
        <f t="shared" si="58"/>
        <v/>
      </c>
      <c r="Y27" s="97" t="str">
        <f t="shared" si="58"/>
        <v/>
      </c>
      <c r="Z27" s="97" t="str">
        <f t="shared" si="58"/>
        <v/>
      </c>
      <c r="AA27" s="97" t="str">
        <f t="shared" si="58"/>
        <v/>
      </c>
      <c r="AB27" s="97" t="str">
        <f t="shared" si="58"/>
        <v/>
      </c>
      <c r="AC27" s="97" t="str">
        <f t="shared" si="58"/>
        <v/>
      </c>
      <c r="AD27" s="97" t="str">
        <f t="shared" si="59"/>
        <v/>
      </c>
      <c r="AE27" s="97" t="str">
        <f t="shared" si="59"/>
        <v/>
      </c>
      <c r="AF27" s="97" t="str">
        <f t="shared" si="59"/>
        <v/>
      </c>
      <c r="AG27" s="97" t="str">
        <f t="shared" si="59"/>
        <v/>
      </c>
      <c r="AH27" s="97" t="str">
        <f t="shared" si="59"/>
        <v/>
      </c>
      <c r="AI27" s="97" t="str">
        <f t="shared" si="59"/>
        <v/>
      </c>
      <c r="AJ27" s="97" t="str">
        <f t="shared" si="59"/>
        <v/>
      </c>
      <c r="AK27" s="97" t="str">
        <f t="shared" si="59"/>
        <v/>
      </c>
      <c r="AL27" s="97" t="str">
        <f t="shared" si="59"/>
        <v/>
      </c>
      <c r="AM27" s="97" t="str">
        <f t="shared" si="59"/>
        <v/>
      </c>
      <c r="AN27" s="97" t="str">
        <f t="shared" si="60"/>
        <v/>
      </c>
      <c r="AO27" s="97" t="str">
        <f t="shared" si="60"/>
        <v/>
      </c>
      <c r="AP27" s="97" t="str">
        <f t="shared" si="60"/>
        <v/>
      </c>
      <c r="AQ27" s="97" t="str">
        <f t="shared" si="60"/>
        <v/>
      </c>
      <c r="AR27" s="97" t="str">
        <f t="shared" si="60"/>
        <v/>
      </c>
      <c r="AS27" s="97" t="str">
        <f t="shared" si="60"/>
        <v/>
      </c>
      <c r="AT27" s="97" t="str">
        <f t="shared" si="60"/>
        <v/>
      </c>
      <c r="AU27" s="97" t="str">
        <f t="shared" si="60"/>
        <v/>
      </c>
      <c r="AV27" s="97" t="str">
        <f t="shared" si="60"/>
        <v/>
      </c>
      <c r="AW27" s="97" t="str">
        <f t="shared" si="60"/>
        <v/>
      </c>
      <c r="AX27" s="97" t="str">
        <f t="shared" si="61"/>
        <v/>
      </c>
      <c r="AY27" s="97" t="str">
        <f t="shared" si="61"/>
        <v/>
      </c>
      <c r="AZ27" s="97" t="str">
        <f t="shared" si="61"/>
        <v/>
      </c>
      <c r="BA27" s="97" t="str">
        <f t="shared" si="61"/>
        <v/>
      </c>
      <c r="BB27" s="97" t="str">
        <f t="shared" si="61"/>
        <v/>
      </c>
      <c r="BC27" s="97" t="str">
        <f t="shared" si="61"/>
        <v/>
      </c>
      <c r="BD27" s="97" t="str">
        <f t="shared" si="61"/>
        <v/>
      </c>
      <c r="BE27" s="97" t="str">
        <f t="shared" si="61"/>
        <v/>
      </c>
      <c r="BF27" s="97" t="str">
        <f t="shared" si="61"/>
        <v/>
      </c>
      <c r="BG27" s="97" t="str">
        <f t="shared" si="61"/>
        <v/>
      </c>
      <c r="BH27" s="97" t="str">
        <f t="shared" si="62"/>
        <v/>
      </c>
      <c r="BI27" s="97" t="str">
        <f t="shared" si="62"/>
        <v/>
      </c>
      <c r="BJ27" s="97" t="str">
        <f t="shared" si="62"/>
        <v/>
      </c>
      <c r="BK27" s="97" t="str">
        <f t="shared" si="62"/>
        <v/>
      </c>
      <c r="BL27" s="97" t="str">
        <f t="shared" si="62"/>
        <v/>
      </c>
      <c r="BM27" s="97" t="str">
        <f t="shared" si="62"/>
        <v/>
      </c>
      <c r="BN27" s="98"/>
    </row>
    <row r="28" spans="1:66" ht="30.75" x14ac:dyDescent="0.35">
      <c r="A28" t="str">
        <f>VLOOKUP(Milestones[[#This Row],[Task Description]],'Undrstndng the Chllnge'!C:F,4,FALSE)</f>
        <v>No</v>
      </c>
      <c r="B28" s="156"/>
      <c r="C28" s="155" t="s">
        <v>31</v>
      </c>
      <c r="D28" s="242"/>
      <c r="E28" s="243"/>
      <c r="F28" s="243"/>
      <c r="G28" s="243"/>
      <c r="H28" s="244">
        <v>0</v>
      </c>
      <c r="I28" s="96"/>
      <c r="J28" s="97" t="str">
        <f t="shared" si="57"/>
        <v/>
      </c>
      <c r="K28" s="97" t="str">
        <f t="shared" si="57"/>
        <v/>
      </c>
      <c r="L28" s="97" t="str">
        <f t="shared" si="57"/>
        <v/>
      </c>
      <c r="M28" s="97" t="str">
        <f t="shared" si="57"/>
        <v/>
      </c>
      <c r="N28" s="97" t="str">
        <f t="shared" si="57"/>
        <v/>
      </c>
      <c r="O28" s="97" t="str">
        <f t="shared" si="57"/>
        <v/>
      </c>
      <c r="P28" s="97" t="str">
        <f t="shared" si="57"/>
        <v/>
      </c>
      <c r="Q28" s="97" t="str">
        <f t="shared" si="57"/>
        <v/>
      </c>
      <c r="R28" s="97" t="str">
        <f t="shared" si="57"/>
        <v/>
      </c>
      <c r="S28" s="97" t="str">
        <f t="shared" si="57"/>
        <v/>
      </c>
      <c r="T28" s="97" t="str">
        <f t="shared" si="58"/>
        <v/>
      </c>
      <c r="U28" s="97" t="str">
        <f t="shared" si="58"/>
        <v/>
      </c>
      <c r="V28" s="97" t="str">
        <f t="shared" si="58"/>
        <v/>
      </c>
      <c r="W28" s="97" t="str">
        <f t="shared" si="58"/>
        <v/>
      </c>
      <c r="X28" s="97" t="str">
        <f t="shared" si="58"/>
        <v/>
      </c>
      <c r="Y28" s="97" t="str">
        <f t="shared" si="58"/>
        <v/>
      </c>
      <c r="Z28" s="97" t="str">
        <f t="shared" si="58"/>
        <v/>
      </c>
      <c r="AA28" s="97" t="str">
        <f t="shared" si="58"/>
        <v/>
      </c>
      <c r="AB28" s="97" t="str">
        <f t="shared" si="58"/>
        <v/>
      </c>
      <c r="AC28" s="97" t="str">
        <f t="shared" si="58"/>
        <v/>
      </c>
      <c r="AD28" s="97" t="str">
        <f t="shared" si="59"/>
        <v/>
      </c>
      <c r="AE28" s="97" t="str">
        <f t="shared" si="59"/>
        <v/>
      </c>
      <c r="AF28" s="97" t="str">
        <f t="shared" si="59"/>
        <v/>
      </c>
      <c r="AG28" s="97" t="str">
        <f t="shared" si="59"/>
        <v/>
      </c>
      <c r="AH28" s="97" t="str">
        <f t="shared" si="59"/>
        <v/>
      </c>
      <c r="AI28" s="97" t="str">
        <f t="shared" si="59"/>
        <v/>
      </c>
      <c r="AJ28" s="97" t="str">
        <f t="shared" si="59"/>
        <v/>
      </c>
      <c r="AK28" s="97" t="str">
        <f t="shared" si="59"/>
        <v/>
      </c>
      <c r="AL28" s="97" t="str">
        <f t="shared" si="59"/>
        <v/>
      </c>
      <c r="AM28" s="97" t="str">
        <f t="shared" si="59"/>
        <v/>
      </c>
      <c r="AN28" s="97" t="str">
        <f t="shared" si="60"/>
        <v/>
      </c>
      <c r="AO28" s="97" t="str">
        <f t="shared" si="60"/>
        <v/>
      </c>
      <c r="AP28" s="97" t="str">
        <f t="shared" si="60"/>
        <v/>
      </c>
      <c r="AQ28" s="97" t="str">
        <f t="shared" si="60"/>
        <v/>
      </c>
      <c r="AR28" s="97" t="str">
        <f t="shared" si="60"/>
        <v/>
      </c>
      <c r="AS28" s="97" t="str">
        <f t="shared" si="60"/>
        <v/>
      </c>
      <c r="AT28" s="97" t="str">
        <f t="shared" si="60"/>
        <v/>
      </c>
      <c r="AU28" s="97" t="str">
        <f t="shared" si="60"/>
        <v/>
      </c>
      <c r="AV28" s="97" t="str">
        <f t="shared" si="60"/>
        <v/>
      </c>
      <c r="AW28" s="97" t="str">
        <f t="shared" si="60"/>
        <v/>
      </c>
      <c r="AX28" s="97" t="str">
        <f t="shared" si="61"/>
        <v/>
      </c>
      <c r="AY28" s="97" t="str">
        <f t="shared" si="61"/>
        <v/>
      </c>
      <c r="AZ28" s="97" t="str">
        <f t="shared" si="61"/>
        <v/>
      </c>
      <c r="BA28" s="97" t="str">
        <f t="shared" si="61"/>
        <v/>
      </c>
      <c r="BB28" s="97" t="str">
        <f t="shared" si="61"/>
        <v/>
      </c>
      <c r="BC28" s="97" t="str">
        <f t="shared" si="61"/>
        <v/>
      </c>
      <c r="BD28" s="97" t="str">
        <f t="shared" si="61"/>
        <v/>
      </c>
      <c r="BE28" s="97" t="str">
        <f t="shared" si="61"/>
        <v/>
      </c>
      <c r="BF28" s="97" t="str">
        <f t="shared" si="61"/>
        <v/>
      </c>
      <c r="BG28" s="97" t="str">
        <f t="shared" si="61"/>
        <v/>
      </c>
      <c r="BH28" s="97" t="str">
        <f t="shared" si="62"/>
        <v/>
      </c>
      <c r="BI28" s="97" t="str">
        <f t="shared" si="62"/>
        <v/>
      </c>
      <c r="BJ28" s="97" t="str">
        <f t="shared" si="62"/>
        <v/>
      </c>
      <c r="BK28" s="97" t="str">
        <f t="shared" si="62"/>
        <v/>
      </c>
      <c r="BL28" s="97" t="str">
        <f t="shared" si="62"/>
        <v/>
      </c>
      <c r="BM28" s="97" t="str">
        <f t="shared" si="62"/>
        <v/>
      </c>
      <c r="BN28" s="98"/>
    </row>
    <row r="29" spans="1:66" ht="30.75" x14ac:dyDescent="0.35">
      <c r="A29" t="str">
        <f>VLOOKUP(Milestones[[#This Row],[Task Description]],'Undrstndng the Chllnge'!C:F,4,FALSE)</f>
        <v>No</v>
      </c>
      <c r="B29" s="156"/>
      <c r="C29" s="155" t="s">
        <v>93</v>
      </c>
      <c r="D29" s="242"/>
      <c r="E29" s="243"/>
      <c r="F29" s="243"/>
      <c r="G29" s="243"/>
      <c r="H29" s="244">
        <v>0</v>
      </c>
      <c r="I29" s="96"/>
      <c r="J29" s="97" t="str">
        <f t="shared" si="57"/>
        <v/>
      </c>
      <c r="K29" s="97" t="str">
        <f t="shared" si="57"/>
        <v/>
      </c>
      <c r="L29" s="97" t="str">
        <f t="shared" si="57"/>
        <v/>
      </c>
      <c r="M29" s="97" t="str">
        <f t="shared" si="57"/>
        <v/>
      </c>
      <c r="N29" s="97" t="str">
        <f t="shared" si="57"/>
        <v/>
      </c>
      <c r="O29" s="97" t="str">
        <f t="shared" si="57"/>
        <v/>
      </c>
      <c r="P29" s="97" t="str">
        <f t="shared" si="57"/>
        <v/>
      </c>
      <c r="Q29" s="97" t="str">
        <f t="shared" si="57"/>
        <v/>
      </c>
      <c r="R29" s="97" t="str">
        <f t="shared" si="57"/>
        <v/>
      </c>
      <c r="S29" s="97" t="str">
        <f t="shared" si="57"/>
        <v/>
      </c>
      <c r="T29" s="97" t="str">
        <f t="shared" si="58"/>
        <v/>
      </c>
      <c r="U29" s="97" t="str">
        <f t="shared" si="58"/>
        <v/>
      </c>
      <c r="V29" s="97" t="str">
        <f t="shared" si="58"/>
        <v/>
      </c>
      <c r="W29" s="97" t="str">
        <f t="shared" si="58"/>
        <v/>
      </c>
      <c r="X29" s="97" t="str">
        <f t="shared" si="58"/>
        <v/>
      </c>
      <c r="Y29" s="97" t="str">
        <f t="shared" si="58"/>
        <v/>
      </c>
      <c r="Z29" s="97" t="str">
        <f t="shared" si="58"/>
        <v/>
      </c>
      <c r="AA29" s="97" t="str">
        <f t="shared" si="58"/>
        <v/>
      </c>
      <c r="AB29" s="97" t="str">
        <f t="shared" si="58"/>
        <v/>
      </c>
      <c r="AC29" s="97" t="str">
        <f t="shared" si="58"/>
        <v/>
      </c>
      <c r="AD29" s="97" t="str">
        <f t="shared" si="59"/>
        <v/>
      </c>
      <c r="AE29" s="97" t="str">
        <f t="shared" si="59"/>
        <v/>
      </c>
      <c r="AF29" s="97" t="str">
        <f t="shared" si="59"/>
        <v/>
      </c>
      <c r="AG29" s="97" t="str">
        <f t="shared" si="59"/>
        <v/>
      </c>
      <c r="AH29" s="97" t="str">
        <f t="shared" si="59"/>
        <v/>
      </c>
      <c r="AI29" s="97" t="str">
        <f t="shared" si="59"/>
        <v/>
      </c>
      <c r="AJ29" s="97" t="str">
        <f t="shared" si="59"/>
        <v/>
      </c>
      <c r="AK29" s="97" t="str">
        <f t="shared" si="59"/>
        <v/>
      </c>
      <c r="AL29" s="97" t="str">
        <f t="shared" si="59"/>
        <v/>
      </c>
      <c r="AM29" s="97" t="str">
        <f t="shared" si="59"/>
        <v/>
      </c>
      <c r="AN29" s="97" t="str">
        <f t="shared" si="60"/>
        <v/>
      </c>
      <c r="AO29" s="97" t="str">
        <f t="shared" si="60"/>
        <v/>
      </c>
      <c r="AP29" s="97" t="str">
        <f t="shared" si="60"/>
        <v/>
      </c>
      <c r="AQ29" s="97" t="str">
        <f t="shared" si="60"/>
        <v/>
      </c>
      <c r="AR29" s="97" t="str">
        <f t="shared" si="60"/>
        <v/>
      </c>
      <c r="AS29" s="97" t="str">
        <f t="shared" si="60"/>
        <v/>
      </c>
      <c r="AT29" s="97" t="str">
        <f t="shared" si="60"/>
        <v/>
      </c>
      <c r="AU29" s="97" t="str">
        <f t="shared" si="60"/>
        <v/>
      </c>
      <c r="AV29" s="97" t="str">
        <f t="shared" si="60"/>
        <v/>
      </c>
      <c r="AW29" s="97" t="str">
        <f t="shared" si="60"/>
        <v/>
      </c>
      <c r="AX29" s="97" t="str">
        <f t="shared" si="61"/>
        <v/>
      </c>
      <c r="AY29" s="97" t="str">
        <f t="shared" si="61"/>
        <v/>
      </c>
      <c r="AZ29" s="97" t="str">
        <f t="shared" si="61"/>
        <v/>
      </c>
      <c r="BA29" s="97" t="str">
        <f t="shared" si="61"/>
        <v/>
      </c>
      <c r="BB29" s="97" t="str">
        <f t="shared" si="61"/>
        <v/>
      </c>
      <c r="BC29" s="97" t="str">
        <f t="shared" si="61"/>
        <v/>
      </c>
      <c r="BD29" s="97" t="str">
        <f t="shared" si="61"/>
        <v/>
      </c>
      <c r="BE29" s="97" t="str">
        <f t="shared" si="61"/>
        <v/>
      </c>
      <c r="BF29" s="97" t="str">
        <f t="shared" si="61"/>
        <v/>
      </c>
      <c r="BG29" s="97" t="str">
        <f t="shared" si="61"/>
        <v/>
      </c>
      <c r="BH29" s="97" t="str">
        <f t="shared" si="62"/>
        <v/>
      </c>
      <c r="BI29" s="97" t="str">
        <f t="shared" si="62"/>
        <v/>
      </c>
      <c r="BJ29" s="97" t="str">
        <f t="shared" si="62"/>
        <v/>
      </c>
      <c r="BK29" s="97" t="str">
        <f t="shared" si="62"/>
        <v/>
      </c>
      <c r="BL29" s="97" t="str">
        <f t="shared" si="62"/>
        <v/>
      </c>
      <c r="BM29" s="97" t="str">
        <f t="shared" si="62"/>
        <v/>
      </c>
      <c r="BN29" s="98"/>
    </row>
    <row r="30" spans="1:66" ht="33.950000000000003" customHeight="1" x14ac:dyDescent="0.35">
      <c r="A30" t="str">
        <f>VLOOKUP(Milestones[[#This Row],[Task Description]],'Undrstndng the Chllnge'!C:F,4,FALSE)</f>
        <v>No</v>
      </c>
      <c r="B30" s="156"/>
      <c r="C30" s="155" t="s">
        <v>61</v>
      </c>
      <c r="D30" s="242"/>
      <c r="E30" s="243"/>
      <c r="F30" s="243"/>
      <c r="G30" s="243"/>
      <c r="H30" s="244">
        <v>0</v>
      </c>
      <c r="I30" s="96"/>
      <c r="J30" s="97" t="str">
        <f t="shared" si="57"/>
        <v/>
      </c>
      <c r="K30" s="97" t="str">
        <f t="shared" si="57"/>
        <v/>
      </c>
      <c r="L30" s="97" t="str">
        <f t="shared" si="57"/>
        <v/>
      </c>
      <c r="M30" s="97" t="str">
        <f t="shared" si="57"/>
        <v/>
      </c>
      <c r="N30" s="97" t="str">
        <f t="shared" si="57"/>
        <v/>
      </c>
      <c r="O30" s="97" t="str">
        <f t="shared" si="57"/>
        <v/>
      </c>
      <c r="P30" s="97" t="str">
        <f t="shared" si="57"/>
        <v/>
      </c>
      <c r="Q30" s="97" t="str">
        <f t="shared" si="57"/>
        <v/>
      </c>
      <c r="R30" s="97" t="str">
        <f t="shared" si="57"/>
        <v/>
      </c>
      <c r="S30" s="97" t="str">
        <f t="shared" si="57"/>
        <v/>
      </c>
      <c r="T30" s="97" t="str">
        <f t="shared" si="58"/>
        <v/>
      </c>
      <c r="U30" s="97" t="str">
        <f t="shared" si="58"/>
        <v/>
      </c>
      <c r="V30" s="97" t="str">
        <f t="shared" si="58"/>
        <v/>
      </c>
      <c r="W30" s="97" t="str">
        <f t="shared" si="58"/>
        <v/>
      </c>
      <c r="X30" s="97" t="str">
        <f t="shared" si="58"/>
        <v/>
      </c>
      <c r="Y30" s="97" t="str">
        <f t="shared" si="58"/>
        <v/>
      </c>
      <c r="Z30" s="97" t="str">
        <f t="shared" si="58"/>
        <v/>
      </c>
      <c r="AA30" s="97" t="str">
        <f t="shared" si="58"/>
        <v/>
      </c>
      <c r="AB30" s="97" t="str">
        <f t="shared" si="58"/>
        <v/>
      </c>
      <c r="AC30" s="97" t="str">
        <f t="shared" si="58"/>
        <v/>
      </c>
      <c r="AD30" s="97" t="str">
        <f t="shared" si="59"/>
        <v/>
      </c>
      <c r="AE30" s="97" t="str">
        <f t="shared" si="59"/>
        <v/>
      </c>
      <c r="AF30" s="97" t="str">
        <f t="shared" si="59"/>
        <v/>
      </c>
      <c r="AG30" s="97" t="str">
        <f t="shared" si="59"/>
        <v/>
      </c>
      <c r="AH30" s="97" t="str">
        <f t="shared" si="59"/>
        <v/>
      </c>
      <c r="AI30" s="97" t="str">
        <f t="shared" si="59"/>
        <v/>
      </c>
      <c r="AJ30" s="97" t="str">
        <f t="shared" si="59"/>
        <v/>
      </c>
      <c r="AK30" s="97" t="str">
        <f t="shared" si="59"/>
        <v/>
      </c>
      <c r="AL30" s="97" t="str">
        <f t="shared" si="59"/>
        <v/>
      </c>
      <c r="AM30" s="97" t="str">
        <f t="shared" si="59"/>
        <v/>
      </c>
      <c r="AN30" s="97" t="str">
        <f t="shared" si="60"/>
        <v/>
      </c>
      <c r="AO30" s="97" t="str">
        <f t="shared" si="60"/>
        <v/>
      </c>
      <c r="AP30" s="97" t="str">
        <f t="shared" si="60"/>
        <v/>
      </c>
      <c r="AQ30" s="97" t="str">
        <f t="shared" si="60"/>
        <v/>
      </c>
      <c r="AR30" s="97" t="str">
        <f t="shared" si="60"/>
        <v/>
      </c>
      <c r="AS30" s="97" t="str">
        <f t="shared" si="60"/>
        <v/>
      </c>
      <c r="AT30" s="97" t="str">
        <f t="shared" si="60"/>
        <v/>
      </c>
      <c r="AU30" s="97" t="str">
        <f t="shared" si="60"/>
        <v/>
      </c>
      <c r="AV30" s="97" t="str">
        <f t="shared" si="60"/>
        <v/>
      </c>
      <c r="AW30" s="97" t="str">
        <f t="shared" si="60"/>
        <v/>
      </c>
      <c r="AX30" s="97" t="str">
        <f t="shared" si="61"/>
        <v/>
      </c>
      <c r="AY30" s="97" t="str">
        <f t="shared" si="61"/>
        <v/>
      </c>
      <c r="AZ30" s="97" t="str">
        <f t="shared" si="61"/>
        <v/>
      </c>
      <c r="BA30" s="97" t="str">
        <f t="shared" si="61"/>
        <v/>
      </c>
      <c r="BB30" s="97" t="str">
        <f t="shared" si="61"/>
        <v/>
      </c>
      <c r="BC30" s="97" t="str">
        <f t="shared" si="61"/>
        <v/>
      </c>
      <c r="BD30" s="97" t="str">
        <f t="shared" si="61"/>
        <v/>
      </c>
      <c r="BE30" s="97" t="str">
        <f t="shared" si="61"/>
        <v/>
      </c>
      <c r="BF30" s="97" t="str">
        <f t="shared" si="61"/>
        <v/>
      </c>
      <c r="BG30" s="97" t="str">
        <f t="shared" si="61"/>
        <v/>
      </c>
      <c r="BH30" s="97" t="str">
        <f t="shared" si="62"/>
        <v/>
      </c>
      <c r="BI30" s="97" t="str">
        <f t="shared" si="62"/>
        <v/>
      </c>
      <c r="BJ30" s="97" t="str">
        <f t="shared" si="62"/>
        <v/>
      </c>
      <c r="BK30" s="97" t="str">
        <f t="shared" si="62"/>
        <v/>
      </c>
      <c r="BL30" s="97" t="str">
        <f t="shared" si="62"/>
        <v/>
      </c>
      <c r="BM30" s="97" t="str">
        <f t="shared" si="62"/>
        <v/>
      </c>
      <c r="BN30" s="98"/>
    </row>
    <row r="31" spans="1:66" x14ac:dyDescent="0.35">
      <c r="A31" t="str">
        <f>VLOOKUP(Milestones[[#This Row],[Task Description]],'Undrstndng the Chllnge'!C:F,4,FALSE)</f>
        <v>No</v>
      </c>
      <c r="B31" s="156"/>
      <c r="C31" s="155" t="s">
        <v>32</v>
      </c>
      <c r="D31" s="242"/>
      <c r="E31" s="243"/>
      <c r="F31" s="243"/>
      <c r="G31" s="243"/>
      <c r="H31" s="244">
        <v>0</v>
      </c>
      <c r="I31" s="96"/>
      <c r="J31" s="97" t="str">
        <f t="shared" si="57"/>
        <v/>
      </c>
      <c r="K31" s="97" t="str">
        <f t="shared" si="57"/>
        <v/>
      </c>
      <c r="L31" s="97" t="str">
        <f t="shared" si="57"/>
        <v/>
      </c>
      <c r="M31" s="97" t="str">
        <f t="shared" si="57"/>
        <v/>
      </c>
      <c r="N31" s="97" t="str">
        <f t="shared" si="57"/>
        <v/>
      </c>
      <c r="O31" s="97" t="str">
        <f t="shared" si="57"/>
        <v/>
      </c>
      <c r="P31" s="97" t="str">
        <f t="shared" si="57"/>
        <v/>
      </c>
      <c r="Q31" s="97" t="str">
        <f t="shared" si="57"/>
        <v/>
      </c>
      <c r="R31" s="97" t="str">
        <f t="shared" si="57"/>
        <v/>
      </c>
      <c r="S31" s="97" t="str">
        <f t="shared" si="57"/>
        <v/>
      </c>
      <c r="T31" s="97" t="str">
        <f t="shared" si="58"/>
        <v/>
      </c>
      <c r="U31" s="97" t="str">
        <f t="shared" si="58"/>
        <v/>
      </c>
      <c r="V31" s="97" t="str">
        <f t="shared" si="58"/>
        <v/>
      </c>
      <c r="W31" s="97" t="str">
        <f t="shared" si="58"/>
        <v/>
      </c>
      <c r="X31" s="97" t="str">
        <f t="shared" si="58"/>
        <v/>
      </c>
      <c r="Y31" s="97" t="str">
        <f t="shared" si="58"/>
        <v/>
      </c>
      <c r="Z31" s="97" t="str">
        <f t="shared" si="58"/>
        <v/>
      </c>
      <c r="AA31" s="97" t="str">
        <f t="shared" si="58"/>
        <v/>
      </c>
      <c r="AB31" s="97" t="str">
        <f t="shared" si="58"/>
        <v/>
      </c>
      <c r="AC31" s="97" t="str">
        <f t="shared" si="58"/>
        <v/>
      </c>
      <c r="AD31" s="97" t="str">
        <f t="shared" si="59"/>
        <v/>
      </c>
      <c r="AE31" s="97" t="str">
        <f t="shared" si="59"/>
        <v/>
      </c>
      <c r="AF31" s="97" t="str">
        <f t="shared" si="59"/>
        <v/>
      </c>
      <c r="AG31" s="97" t="str">
        <f t="shared" si="59"/>
        <v/>
      </c>
      <c r="AH31" s="97" t="str">
        <f t="shared" si="59"/>
        <v/>
      </c>
      <c r="AI31" s="97" t="str">
        <f t="shared" si="59"/>
        <v/>
      </c>
      <c r="AJ31" s="97" t="str">
        <f t="shared" si="59"/>
        <v/>
      </c>
      <c r="AK31" s="97" t="str">
        <f t="shared" si="59"/>
        <v/>
      </c>
      <c r="AL31" s="97" t="str">
        <f t="shared" si="59"/>
        <v/>
      </c>
      <c r="AM31" s="97" t="str">
        <f t="shared" si="59"/>
        <v/>
      </c>
      <c r="AN31" s="97" t="str">
        <f t="shared" si="60"/>
        <v/>
      </c>
      <c r="AO31" s="97" t="str">
        <f t="shared" si="60"/>
        <v/>
      </c>
      <c r="AP31" s="97" t="str">
        <f t="shared" si="60"/>
        <v/>
      </c>
      <c r="AQ31" s="97" t="str">
        <f t="shared" si="60"/>
        <v/>
      </c>
      <c r="AR31" s="97" t="str">
        <f t="shared" si="60"/>
        <v/>
      </c>
      <c r="AS31" s="97" t="str">
        <f t="shared" si="60"/>
        <v/>
      </c>
      <c r="AT31" s="97" t="str">
        <f t="shared" si="60"/>
        <v/>
      </c>
      <c r="AU31" s="97" t="str">
        <f t="shared" si="60"/>
        <v/>
      </c>
      <c r="AV31" s="97" t="str">
        <f t="shared" si="60"/>
        <v/>
      </c>
      <c r="AW31" s="97" t="str">
        <f t="shared" si="60"/>
        <v/>
      </c>
      <c r="AX31" s="97" t="str">
        <f t="shared" si="61"/>
        <v/>
      </c>
      <c r="AY31" s="97" t="str">
        <f t="shared" si="61"/>
        <v/>
      </c>
      <c r="AZ31" s="97" t="str">
        <f t="shared" si="61"/>
        <v/>
      </c>
      <c r="BA31" s="97" t="str">
        <f t="shared" si="61"/>
        <v/>
      </c>
      <c r="BB31" s="97" t="str">
        <f t="shared" si="61"/>
        <v/>
      </c>
      <c r="BC31" s="97" t="str">
        <f t="shared" si="61"/>
        <v/>
      </c>
      <c r="BD31" s="97" t="str">
        <f t="shared" si="61"/>
        <v/>
      </c>
      <c r="BE31" s="97" t="str">
        <f t="shared" si="61"/>
        <v/>
      </c>
      <c r="BF31" s="97" t="str">
        <f t="shared" si="61"/>
        <v/>
      </c>
      <c r="BG31" s="97" t="str">
        <f t="shared" si="61"/>
        <v/>
      </c>
      <c r="BH31" s="97" t="str">
        <f t="shared" si="62"/>
        <v/>
      </c>
      <c r="BI31" s="97" t="str">
        <f t="shared" si="62"/>
        <v/>
      </c>
      <c r="BJ31" s="97" t="str">
        <f t="shared" si="62"/>
        <v/>
      </c>
      <c r="BK31" s="97" t="str">
        <f t="shared" si="62"/>
        <v/>
      </c>
      <c r="BL31" s="97" t="str">
        <f t="shared" si="62"/>
        <v/>
      </c>
      <c r="BM31" s="97" t="str">
        <f t="shared" si="62"/>
        <v/>
      </c>
      <c r="BN31" s="98"/>
    </row>
    <row r="32" spans="1:66" ht="30.75" x14ac:dyDescent="0.35">
      <c r="A32" t="str">
        <f>VLOOKUP(Milestones[[#This Row],[Task Description]],'Undrstndng the Chllnge'!C:F,4,FALSE)</f>
        <v>No</v>
      </c>
      <c r="B32" s="156"/>
      <c r="C32" s="155" t="s">
        <v>33</v>
      </c>
      <c r="D32" s="242"/>
      <c r="E32" s="243"/>
      <c r="F32" s="243"/>
      <c r="G32" s="243"/>
      <c r="H32" s="244">
        <v>0</v>
      </c>
      <c r="I32" s="96"/>
      <c r="J32" s="97" t="str">
        <f t="shared" si="57"/>
        <v/>
      </c>
      <c r="K32" s="97" t="str">
        <f t="shared" si="57"/>
        <v/>
      </c>
      <c r="L32" s="97" t="str">
        <f t="shared" si="57"/>
        <v/>
      </c>
      <c r="M32" s="97" t="str">
        <f t="shared" si="57"/>
        <v/>
      </c>
      <c r="N32" s="97" t="str">
        <f t="shared" si="57"/>
        <v/>
      </c>
      <c r="O32" s="97" t="str">
        <f t="shared" si="57"/>
        <v/>
      </c>
      <c r="P32" s="97" t="str">
        <f t="shared" si="57"/>
        <v/>
      </c>
      <c r="Q32" s="97" t="str">
        <f t="shared" si="57"/>
        <v/>
      </c>
      <c r="R32" s="97" t="str">
        <f t="shared" si="57"/>
        <v/>
      </c>
      <c r="S32" s="97" t="str">
        <f t="shared" si="57"/>
        <v/>
      </c>
      <c r="T32" s="97" t="str">
        <f t="shared" si="58"/>
        <v/>
      </c>
      <c r="U32" s="97" t="str">
        <f t="shared" si="58"/>
        <v/>
      </c>
      <c r="V32" s="97" t="str">
        <f t="shared" si="58"/>
        <v/>
      </c>
      <c r="W32" s="97" t="str">
        <f t="shared" si="58"/>
        <v/>
      </c>
      <c r="X32" s="97" t="str">
        <f t="shared" si="58"/>
        <v/>
      </c>
      <c r="Y32" s="97" t="str">
        <f t="shared" si="58"/>
        <v/>
      </c>
      <c r="Z32" s="97" t="str">
        <f t="shared" si="58"/>
        <v/>
      </c>
      <c r="AA32" s="97" t="str">
        <f t="shared" si="58"/>
        <v/>
      </c>
      <c r="AB32" s="97" t="str">
        <f t="shared" si="58"/>
        <v/>
      </c>
      <c r="AC32" s="97" t="str">
        <f t="shared" si="58"/>
        <v/>
      </c>
      <c r="AD32" s="97" t="str">
        <f t="shared" si="59"/>
        <v/>
      </c>
      <c r="AE32" s="97" t="str">
        <f t="shared" si="59"/>
        <v/>
      </c>
      <c r="AF32" s="97" t="str">
        <f t="shared" si="59"/>
        <v/>
      </c>
      <c r="AG32" s="97" t="str">
        <f t="shared" si="59"/>
        <v/>
      </c>
      <c r="AH32" s="97" t="str">
        <f t="shared" si="59"/>
        <v/>
      </c>
      <c r="AI32" s="97" t="str">
        <f t="shared" si="59"/>
        <v/>
      </c>
      <c r="AJ32" s="97" t="str">
        <f t="shared" si="59"/>
        <v/>
      </c>
      <c r="AK32" s="97" t="str">
        <f t="shared" si="59"/>
        <v/>
      </c>
      <c r="AL32" s="97" t="str">
        <f t="shared" si="59"/>
        <v/>
      </c>
      <c r="AM32" s="97" t="str">
        <f t="shared" si="59"/>
        <v/>
      </c>
      <c r="AN32" s="97" t="str">
        <f t="shared" si="60"/>
        <v/>
      </c>
      <c r="AO32" s="97" t="str">
        <f t="shared" si="60"/>
        <v/>
      </c>
      <c r="AP32" s="97" t="str">
        <f t="shared" si="60"/>
        <v/>
      </c>
      <c r="AQ32" s="97" t="str">
        <f t="shared" si="60"/>
        <v/>
      </c>
      <c r="AR32" s="97" t="str">
        <f t="shared" si="60"/>
        <v/>
      </c>
      <c r="AS32" s="97" t="str">
        <f t="shared" si="60"/>
        <v/>
      </c>
      <c r="AT32" s="97" t="str">
        <f t="shared" si="60"/>
        <v/>
      </c>
      <c r="AU32" s="97" t="str">
        <f t="shared" si="60"/>
        <v/>
      </c>
      <c r="AV32" s="97" t="str">
        <f t="shared" si="60"/>
        <v/>
      </c>
      <c r="AW32" s="97" t="str">
        <f t="shared" si="60"/>
        <v/>
      </c>
      <c r="AX32" s="97" t="str">
        <f t="shared" si="61"/>
        <v/>
      </c>
      <c r="AY32" s="97" t="str">
        <f t="shared" si="61"/>
        <v/>
      </c>
      <c r="AZ32" s="97" t="str">
        <f t="shared" si="61"/>
        <v/>
      </c>
      <c r="BA32" s="97" t="str">
        <f t="shared" si="61"/>
        <v/>
      </c>
      <c r="BB32" s="97" t="str">
        <f t="shared" si="61"/>
        <v/>
      </c>
      <c r="BC32" s="97" t="str">
        <f t="shared" si="61"/>
        <v/>
      </c>
      <c r="BD32" s="97" t="str">
        <f t="shared" si="61"/>
        <v/>
      </c>
      <c r="BE32" s="97" t="str">
        <f t="shared" si="61"/>
        <v/>
      </c>
      <c r="BF32" s="97" t="str">
        <f t="shared" si="61"/>
        <v/>
      </c>
      <c r="BG32" s="97" t="str">
        <f t="shared" si="61"/>
        <v/>
      </c>
      <c r="BH32" s="97" t="str">
        <f t="shared" si="62"/>
        <v/>
      </c>
      <c r="BI32" s="97" t="str">
        <f t="shared" si="62"/>
        <v/>
      </c>
      <c r="BJ32" s="97" t="str">
        <f t="shared" si="62"/>
        <v/>
      </c>
      <c r="BK32" s="97" t="str">
        <f t="shared" si="62"/>
        <v/>
      </c>
      <c r="BL32" s="97" t="str">
        <f t="shared" si="62"/>
        <v/>
      </c>
      <c r="BM32" s="97" t="str">
        <f t="shared" si="62"/>
        <v/>
      </c>
      <c r="BN32" s="98"/>
    </row>
    <row r="33" spans="1:66" ht="34.5" customHeight="1" x14ac:dyDescent="0.35">
      <c r="A33" t="str">
        <f>VLOOKUP(Milestones[[#This Row],[Task Description]],'Undrstndng the Chllnge'!C:F,4,FALSE)</f>
        <v>No</v>
      </c>
      <c r="B33" s="156"/>
      <c r="C33" s="155" t="s">
        <v>34</v>
      </c>
      <c r="D33" s="242"/>
      <c r="E33" s="243"/>
      <c r="F33" s="243"/>
      <c r="G33" s="243"/>
      <c r="H33" s="244">
        <v>0</v>
      </c>
      <c r="I33" s="96"/>
      <c r="J33" s="97" t="str">
        <f t="shared" si="57"/>
        <v/>
      </c>
      <c r="K33" s="97" t="str">
        <f t="shared" si="57"/>
        <v/>
      </c>
      <c r="L33" s="97" t="str">
        <f t="shared" si="57"/>
        <v/>
      </c>
      <c r="M33" s="97" t="str">
        <f t="shared" si="57"/>
        <v/>
      </c>
      <c r="N33" s="97" t="str">
        <f t="shared" si="57"/>
        <v/>
      </c>
      <c r="O33" s="97" t="str">
        <f t="shared" si="57"/>
        <v/>
      </c>
      <c r="P33" s="97" t="str">
        <f t="shared" si="57"/>
        <v/>
      </c>
      <c r="Q33" s="97" t="str">
        <f t="shared" si="57"/>
        <v/>
      </c>
      <c r="R33" s="97" t="str">
        <f t="shared" si="57"/>
        <v/>
      </c>
      <c r="S33" s="97" t="str">
        <f t="shared" si="57"/>
        <v/>
      </c>
      <c r="T33" s="97" t="str">
        <f t="shared" si="58"/>
        <v/>
      </c>
      <c r="U33" s="97" t="str">
        <f t="shared" si="58"/>
        <v/>
      </c>
      <c r="V33" s="97" t="str">
        <f t="shared" si="58"/>
        <v/>
      </c>
      <c r="W33" s="97" t="str">
        <f t="shared" si="58"/>
        <v/>
      </c>
      <c r="X33" s="97" t="str">
        <f t="shared" si="58"/>
        <v/>
      </c>
      <c r="Y33" s="97" t="str">
        <f t="shared" si="58"/>
        <v/>
      </c>
      <c r="Z33" s="97" t="str">
        <f t="shared" si="58"/>
        <v/>
      </c>
      <c r="AA33" s="97" t="str">
        <f t="shared" si="58"/>
        <v/>
      </c>
      <c r="AB33" s="97" t="str">
        <f t="shared" si="58"/>
        <v/>
      </c>
      <c r="AC33" s="97" t="str">
        <f t="shared" si="58"/>
        <v/>
      </c>
      <c r="AD33" s="97" t="str">
        <f t="shared" si="59"/>
        <v/>
      </c>
      <c r="AE33" s="97" t="str">
        <f t="shared" si="59"/>
        <v/>
      </c>
      <c r="AF33" s="97" t="str">
        <f t="shared" si="59"/>
        <v/>
      </c>
      <c r="AG33" s="97" t="str">
        <f t="shared" si="59"/>
        <v/>
      </c>
      <c r="AH33" s="97" t="str">
        <f t="shared" si="59"/>
        <v/>
      </c>
      <c r="AI33" s="97" t="str">
        <f t="shared" si="59"/>
        <v/>
      </c>
      <c r="AJ33" s="97" t="str">
        <f t="shared" si="59"/>
        <v/>
      </c>
      <c r="AK33" s="97" t="str">
        <f t="shared" si="59"/>
        <v/>
      </c>
      <c r="AL33" s="97" t="str">
        <f t="shared" si="59"/>
        <v/>
      </c>
      <c r="AM33" s="97" t="str">
        <f t="shared" si="59"/>
        <v/>
      </c>
      <c r="AN33" s="97" t="str">
        <f t="shared" si="60"/>
        <v/>
      </c>
      <c r="AO33" s="97" t="str">
        <f t="shared" si="60"/>
        <v/>
      </c>
      <c r="AP33" s="97" t="str">
        <f t="shared" si="60"/>
        <v/>
      </c>
      <c r="AQ33" s="97" t="str">
        <f t="shared" si="60"/>
        <v/>
      </c>
      <c r="AR33" s="97" t="str">
        <f t="shared" si="60"/>
        <v/>
      </c>
      <c r="AS33" s="97" t="str">
        <f t="shared" si="60"/>
        <v/>
      </c>
      <c r="AT33" s="97" t="str">
        <f t="shared" si="60"/>
        <v/>
      </c>
      <c r="AU33" s="97" t="str">
        <f t="shared" si="60"/>
        <v/>
      </c>
      <c r="AV33" s="97" t="str">
        <f t="shared" si="60"/>
        <v/>
      </c>
      <c r="AW33" s="97" t="str">
        <f t="shared" si="60"/>
        <v/>
      </c>
      <c r="AX33" s="97" t="str">
        <f t="shared" si="61"/>
        <v/>
      </c>
      <c r="AY33" s="97" t="str">
        <f t="shared" si="61"/>
        <v/>
      </c>
      <c r="AZ33" s="97" t="str">
        <f t="shared" si="61"/>
        <v/>
      </c>
      <c r="BA33" s="97" t="str">
        <f t="shared" si="61"/>
        <v/>
      </c>
      <c r="BB33" s="97" t="str">
        <f t="shared" si="61"/>
        <v/>
      </c>
      <c r="BC33" s="97" t="str">
        <f t="shared" si="61"/>
        <v/>
      </c>
      <c r="BD33" s="97" t="str">
        <f t="shared" si="61"/>
        <v/>
      </c>
      <c r="BE33" s="97" t="str">
        <f t="shared" si="61"/>
        <v/>
      </c>
      <c r="BF33" s="97" t="str">
        <f t="shared" si="61"/>
        <v/>
      </c>
      <c r="BG33" s="97" t="str">
        <f t="shared" si="61"/>
        <v/>
      </c>
      <c r="BH33" s="97" t="str">
        <f t="shared" si="62"/>
        <v/>
      </c>
      <c r="BI33" s="97" t="str">
        <f t="shared" si="62"/>
        <v/>
      </c>
      <c r="BJ33" s="97" t="str">
        <f t="shared" si="62"/>
        <v/>
      </c>
      <c r="BK33" s="97" t="str">
        <f t="shared" si="62"/>
        <v/>
      </c>
      <c r="BL33" s="97" t="str">
        <f t="shared" si="62"/>
        <v/>
      </c>
      <c r="BM33" s="97" t="str">
        <f t="shared" si="62"/>
        <v/>
      </c>
      <c r="BN33" s="98"/>
    </row>
    <row r="34" spans="1:66" ht="30.75" x14ac:dyDescent="0.35">
      <c r="A34" t="str">
        <f>VLOOKUP(Milestones[[#This Row],[Task Description]],'Undrstndng the Chllnge'!C:F,4,FALSE)</f>
        <v>No</v>
      </c>
      <c r="B34" s="156"/>
      <c r="C34" s="155" t="s">
        <v>94</v>
      </c>
      <c r="D34" s="242"/>
      <c r="E34" s="243"/>
      <c r="F34" s="243"/>
      <c r="G34" s="243"/>
      <c r="H34" s="244">
        <v>0</v>
      </c>
      <c r="I34" s="96"/>
      <c r="J34" s="97" t="str">
        <f t="shared" si="57"/>
        <v/>
      </c>
      <c r="K34" s="97" t="str">
        <f t="shared" si="57"/>
        <v/>
      </c>
      <c r="L34" s="97" t="str">
        <f t="shared" si="57"/>
        <v/>
      </c>
      <c r="M34" s="97" t="str">
        <f t="shared" si="57"/>
        <v/>
      </c>
      <c r="N34" s="97" t="str">
        <f t="shared" si="57"/>
        <v/>
      </c>
      <c r="O34" s="97" t="str">
        <f t="shared" si="57"/>
        <v/>
      </c>
      <c r="P34" s="97" t="str">
        <f t="shared" si="57"/>
        <v/>
      </c>
      <c r="Q34" s="97" t="str">
        <f t="shared" si="57"/>
        <v/>
      </c>
      <c r="R34" s="97" t="str">
        <f t="shared" si="57"/>
        <v/>
      </c>
      <c r="S34" s="97" t="str">
        <f t="shared" si="57"/>
        <v/>
      </c>
      <c r="T34" s="97" t="str">
        <f t="shared" si="58"/>
        <v/>
      </c>
      <c r="U34" s="97" t="str">
        <f t="shared" si="58"/>
        <v/>
      </c>
      <c r="V34" s="97" t="str">
        <f t="shared" si="58"/>
        <v/>
      </c>
      <c r="W34" s="97" t="str">
        <f t="shared" si="58"/>
        <v/>
      </c>
      <c r="X34" s="97" t="str">
        <f t="shared" si="58"/>
        <v/>
      </c>
      <c r="Y34" s="97" t="str">
        <f t="shared" si="58"/>
        <v/>
      </c>
      <c r="Z34" s="97" t="str">
        <f t="shared" si="58"/>
        <v/>
      </c>
      <c r="AA34" s="97" t="str">
        <f t="shared" si="58"/>
        <v/>
      </c>
      <c r="AB34" s="97" t="str">
        <f t="shared" si="58"/>
        <v/>
      </c>
      <c r="AC34" s="97" t="str">
        <f t="shared" si="58"/>
        <v/>
      </c>
      <c r="AD34" s="97" t="str">
        <f t="shared" si="59"/>
        <v/>
      </c>
      <c r="AE34" s="97" t="str">
        <f t="shared" si="59"/>
        <v/>
      </c>
      <c r="AF34" s="97" t="str">
        <f t="shared" si="59"/>
        <v/>
      </c>
      <c r="AG34" s="97" t="str">
        <f t="shared" si="59"/>
        <v/>
      </c>
      <c r="AH34" s="97" t="str">
        <f t="shared" si="59"/>
        <v/>
      </c>
      <c r="AI34" s="97" t="str">
        <f t="shared" si="59"/>
        <v/>
      </c>
      <c r="AJ34" s="97" t="str">
        <f t="shared" si="59"/>
        <v/>
      </c>
      <c r="AK34" s="97" t="str">
        <f t="shared" si="59"/>
        <v/>
      </c>
      <c r="AL34" s="97" t="str">
        <f t="shared" si="59"/>
        <v/>
      </c>
      <c r="AM34" s="97" t="str">
        <f t="shared" si="59"/>
        <v/>
      </c>
      <c r="AN34" s="97" t="str">
        <f t="shared" si="60"/>
        <v/>
      </c>
      <c r="AO34" s="97" t="str">
        <f t="shared" si="60"/>
        <v/>
      </c>
      <c r="AP34" s="97" t="str">
        <f t="shared" si="60"/>
        <v/>
      </c>
      <c r="AQ34" s="97" t="str">
        <f t="shared" si="60"/>
        <v/>
      </c>
      <c r="AR34" s="97" t="str">
        <f t="shared" si="60"/>
        <v/>
      </c>
      <c r="AS34" s="97" t="str">
        <f t="shared" si="60"/>
        <v/>
      </c>
      <c r="AT34" s="97" t="str">
        <f t="shared" si="60"/>
        <v/>
      </c>
      <c r="AU34" s="97" t="str">
        <f t="shared" si="60"/>
        <v/>
      </c>
      <c r="AV34" s="97" t="str">
        <f t="shared" si="60"/>
        <v/>
      </c>
      <c r="AW34" s="97" t="str">
        <f t="shared" si="60"/>
        <v/>
      </c>
      <c r="AX34" s="97" t="str">
        <f t="shared" si="61"/>
        <v/>
      </c>
      <c r="AY34" s="97" t="str">
        <f t="shared" si="61"/>
        <v/>
      </c>
      <c r="AZ34" s="97" t="str">
        <f t="shared" si="61"/>
        <v/>
      </c>
      <c r="BA34" s="97" t="str">
        <f t="shared" si="61"/>
        <v/>
      </c>
      <c r="BB34" s="97" t="str">
        <f t="shared" si="61"/>
        <v/>
      </c>
      <c r="BC34" s="97" t="str">
        <f t="shared" si="61"/>
        <v/>
      </c>
      <c r="BD34" s="97" t="str">
        <f t="shared" si="61"/>
        <v/>
      </c>
      <c r="BE34" s="97" t="str">
        <f t="shared" si="61"/>
        <v/>
      </c>
      <c r="BF34" s="97" t="str">
        <f t="shared" si="61"/>
        <v/>
      </c>
      <c r="BG34" s="97" t="str">
        <f t="shared" si="61"/>
        <v/>
      </c>
      <c r="BH34" s="97" t="str">
        <f t="shared" si="62"/>
        <v/>
      </c>
      <c r="BI34" s="97" t="str">
        <f t="shared" si="62"/>
        <v/>
      </c>
      <c r="BJ34" s="97" t="str">
        <f t="shared" si="62"/>
        <v/>
      </c>
      <c r="BK34" s="97" t="str">
        <f t="shared" si="62"/>
        <v/>
      </c>
      <c r="BL34" s="97" t="str">
        <f t="shared" si="62"/>
        <v/>
      </c>
      <c r="BM34" s="97" t="str">
        <f t="shared" si="62"/>
        <v/>
      </c>
      <c r="BN34" s="98"/>
    </row>
    <row r="35" spans="1:66" x14ac:dyDescent="0.35">
      <c r="A35" t="str">
        <f>VLOOKUP(Milestones[[#This Row],[Task Description]],'Undrstndng the Chllnge'!C:F,4,FALSE)</f>
        <v>No</v>
      </c>
      <c r="B35" s="156"/>
      <c r="C35" s="155" t="s">
        <v>95</v>
      </c>
      <c r="D35" s="242"/>
      <c r="E35" s="243"/>
      <c r="F35" s="243"/>
      <c r="G35" s="243"/>
      <c r="H35" s="244">
        <v>0</v>
      </c>
      <c r="I35" s="96"/>
      <c r="J35" s="97" t="str">
        <f t="shared" si="57"/>
        <v/>
      </c>
      <c r="K35" s="97" t="str">
        <f t="shared" si="57"/>
        <v/>
      </c>
      <c r="L35" s="97" t="str">
        <f t="shared" si="57"/>
        <v/>
      </c>
      <c r="M35" s="97" t="str">
        <f t="shared" si="57"/>
        <v/>
      </c>
      <c r="N35" s="97" t="str">
        <f t="shared" si="57"/>
        <v/>
      </c>
      <c r="O35" s="97" t="str">
        <f t="shared" si="57"/>
        <v/>
      </c>
      <c r="P35" s="97" t="str">
        <f t="shared" si="57"/>
        <v/>
      </c>
      <c r="Q35" s="97" t="str">
        <f t="shared" si="57"/>
        <v/>
      </c>
      <c r="R35" s="97" t="str">
        <f t="shared" si="57"/>
        <v/>
      </c>
      <c r="S35" s="97" t="str">
        <f t="shared" si="57"/>
        <v/>
      </c>
      <c r="T35" s="97" t="str">
        <f t="shared" si="58"/>
        <v/>
      </c>
      <c r="U35" s="97" t="str">
        <f t="shared" si="58"/>
        <v/>
      </c>
      <c r="V35" s="97" t="str">
        <f t="shared" si="58"/>
        <v/>
      </c>
      <c r="W35" s="97" t="str">
        <f t="shared" si="58"/>
        <v/>
      </c>
      <c r="X35" s="97" t="str">
        <f t="shared" si="58"/>
        <v/>
      </c>
      <c r="Y35" s="97" t="str">
        <f t="shared" si="58"/>
        <v/>
      </c>
      <c r="Z35" s="97" t="str">
        <f t="shared" si="58"/>
        <v/>
      </c>
      <c r="AA35" s="97" t="str">
        <f t="shared" si="58"/>
        <v/>
      </c>
      <c r="AB35" s="97" t="str">
        <f t="shared" si="58"/>
        <v/>
      </c>
      <c r="AC35" s="97" t="str">
        <f t="shared" si="58"/>
        <v/>
      </c>
      <c r="AD35" s="97" t="str">
        <f t="shared" si="59"/>
        <v/>
      </c>
      <c r="AE35" s="97" t="str">
        <f t="shared" si="59"/>
        <v/>
      </c>
      <c r="AF35" s="97" t="str">
        <f t="shared" si="59"/>
        <v/>
      </c>
      <c r="AG35" s="97" t="str">
        <f t="shared" si="59"/>
        <v/>
      </c>
      <c r="AH35" s="97" t="str">
        <f t="shared" si="59"/>
        <v/>
      </c>
      <c r="AI35" s="97" t="str">
        <f t="shared" si="59"/>
        <v/>
      </c>
      <c r="AJ35" s="97" t="str">
        <f t="shared" si="59"/>
        <v/>
      </c>
      <c r="AK35" s="97" t="str">
        <f t="shared" si="59"/>
        <v/>
      </c>
      <c r="AL35" s="97" t="str">
        <f t="shared" si="59"/>
        <v/>
      </c>
      <c r="AM35" s="97" t="str">
        <f t="shared" si="59"/>
        <v/>
      </c>
      <c r="AN35" s="97" t="str">
        <f t="shared" si="60"/>
        <v/>
      </c>
      <c r="AO35" s="97" t="str">
        <f t="shared" si="60"/>
        <v/>
      </c>
      <c r="AP35" s="97" t="str">
        <f t="shared" si="60"/>
        <v/>
      </c>
      <c r="AQ35" s="97" t="str">
        <f t="shared" si="60"/>
        <v/>
      </c>
      <c r="AR35" s="97" t="str">
        <f t="shared" si="60"/>
        <v/>
      </c>
      <c r="AS35" s="97" t="str">
        <f t="shared" si="60"/>
        <v/>
      </c>
      <c r="AT35" s="97" t="str">
        <f t="shared" si="60"/>
        <v/>
      </c>
      <c r="AU35" s="97" t="str">
        <f t="shared" si="60"/>
        <v/>
      </c>
      <c r="AV35" s="97" t="str">
        <f t="shared" si="60"/>
        <v/>
      </c>
      <c r="AW35" s="97" t="str">
        <f t="shared" si="60"/>
        <v/>
      </c>
      <c r="AX35" s="97" t="str">
        <f t="shared" si="61"/>
        <v/>
      </c>
      <c r="AY35" s="97" t="str">
        <f t="shared" si="61"/>
        <v/>
      </c>
      <c r="AZ35" s="97" t="str">
        <f t="shared" si="61"/>
        <v/>
      </c>
      <c r="BA35" s="97" t="str">
        <f t="shared" si="61"/>
        <v/>
      </c>
      <c r="BB35" s="97" t="str">
        <f t="shared" si="61"/>
        <v/>
      </c>
      <c r="BC35" s="97" t="str">
        <f t="shared" si="61"/>
        <v/>
      </c>
      <c r="BD35" s="97" t="str">
        <f t="shared" si="61"/>
        <v/>
      </c>
      <c r="BE35" s="97" t="str">
        <f t="shared" si="61"/>
        <v/>
      </c>
      <c r="BF35" s="97" t="str">
        <f t="shared" si="61"/>
        <v/>
      </c>
      <c r="BG35" s="97" t="str">
        <f t="shared" si="61"/>
        <v/>
      </c>
      <c r="BH35" s="97" t="str">
        <f t="shared" si="62"/>
        <v/>
      </c>
      <c r="BI35" s="97" t="str">
        <f t="shared" si="62"/>
        <v/>
      </c>
      <c r="BJ35" s="97" t="str">
        <f t="shared" si="62"/>
        <v/>
      </c>
      <c r="BK35" s="97" t="str">
        <f t="shared" si="62"/>
        <v/>
      </c>
      <c r="BL35" s="97" t="str">
        <f t="shared" si="62"/>
        <v/>
      </c>
      <c r="BM35" s="97" t="str">
        <f t="shared" si="62"/>
        <v/>
      </c>
      <c r="BN35" s="98"/>
    </row>
    <row r="36" spans="1:66" x14ac:dyDescent="0.35">
      <c r="B36" s="156"/>
      <c r="C36" s="177"/>
      <c r="D36" s="242"/>
      <c r="E36" s="248"/>
      <c r="F36" s="248"/>
      <c r="G36" s="248"/>
      <c r="H36" s="249"/>
      <c r="I36" s="96"/>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8"/>
    </row>
    <row r="37" spans="1:66" x14ac:dyDescent="0.35">
      <c r="B37" s="156"/>
      <c r="C37" s="177"/>
      <c r="D37" s="242"/>
      <c r="E37" s="248"/>
      <c r="F37" s="248"/>
      <c r="G37" s="248"/>
      <c r="H37" s="249"/>
      <c r="I37" s="96"/>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8"/>
    </row>
    <row r="38" spans="1:66" x14ac:dyDescent="0.35">
      <c r="A38" s="178" t="s">
        <v>129</v>
      </c>
      <c r="B38" s="156"/>
      <c r="C38" s="92" t="s">
        <v>3</v>
      </c>
      <c r="D38" s="245"/>
      <c r="E38" s="246"/>
      <c r="F38" s="246"/>
      <c r="G38" s="246"/>
      <c r="H38" s="247"/>
      <c r="I38" s="96"/>
      <c r="J38" s="97" t="str">
        <f t="shared" ref="J38:S46" si="63">IF(AND($D38="Goal",J$5&gt;=$E38,J$5&lt;=$E38+$H38-1),2,IF(AND($D38="Milestone",J$5&gt;=$E38,J$5&lt;=$E38+$H38-1),1,""))</f>
        <v/>
      </c>
      <c r="K38" s="97" t="str">
        <f t="shared" si="63"/>
        <v/>
      </c>
      <c r="L38" s="97" t="str">
        <f t="shared" si="63"/>
        <v/>
      </c>
      <c r="M38" s="97" t="str">
        <f t="shared" si="63"/>
        <v/>
      </c>
      <c r="N38" s="97" t="str">
        <f t="shared" si="63"/>
        <v/>
      </c>
      <c r="O38" s="97" t="str">
        <f t="shared" si="63"/>
        <v/>
      </c>
      <c r="P38" s="97" t="str">
        <f t="shared" si="63"/>
        <v/>
      </c>
      <c r="Q38" s="97" t="str">
        <f t="shared" si="63"/>
        <v/>
      </c>
      <c r="R38" s="97" t="str">
        <f t="shared" si="63"/>
        <v/>
      </c>
      <c r="S38" s="97" t="str">
        <f t="shared" si="63"/>
        <v/>
      </c>
      <c r="T38" s="97" t="str">
        <f t="shared" ref="T38:AC46" si="64">IF(AND($D38="Goal",T$5&gt;=$E38,T$5&lt;=$E38+$H38-1),2,IF(AND($D38="Milestone",T$5&gt;=$E38,T$5&lt;=$E38+$H38-1),1,""))</f>
        <v/>
      </c>
      <c r="U38" s="97" t="str">
        <f t="shared" si="64"/>
        <v/>
      </c>
      <c r="V38" s="97" t="str">
        <f t="shared" si="64"/>
        <v/>
      </c>
      <c r="W38" s="97" t="str">
        <f t="shared" si="64"/>
        <v/>
      </c>
      <c r="X38" s="97" t="str">
        <f t="shared" si="64"/>
        <v/>
      </c>
      <c r="Y38" s="97" t="str">
        <f t="shared" si="64"/>
        <v/>
      </c>
      <c r="Z38" s="97" t="str">
        <f t="shared" si="64"/>
        <v/>
      </c>
      <c r="AA38" s="97" t="str">
        <f t="shared" si="64"/>
        <v/>
      </c>
      <c r="AB38" s="97" t="str">
        <f t="shared" si="64"/>
        <v/>
      </c>
      <c r="AC38" s="97" t="str">
        <f t="shared" si="64"/>
        <v/>
      </c>
      <c r="AD38" s="97" t="str">
        <f t="shared" ref="AD38:AM46" si="65">IF(AND($D38="Goal",AD$5&gt;=$E38,AD$5&lt;=$E38+$H38-1),2,IF(AND($D38="Milestone",AD$5&gt;=$E38,AD$5&lt;=$E38+$H38-1),1,""))</f>
        <v/>
      </c>
      <c r="AE38" s="97" t="str">
        <f t="shared" si="65"/>
        <v/>
      </c>
      <c r="AF38" s="97" t="str">
        <f t="shared" si="65"/>
        <v/>
      </c>
      <c r="AG38" s="97" t="str">
        <f t="shared" si="65"/>
        <v/>
      </c>
      <c r="AH38" s="97" t="str">
        <f t="shared" si="65"/>
        <v/>
      </c>
      <c r="AI38" s="97" t="str">
        <f t="shared" si="65"/>
        <v/>
      </c>
      <c r="AJ38" s="97" t="str">
        <f t="shared" si="65"/>
        <v/>
      </c>
      <c r="AK38" s="97" t="str">
        <f t="shared" si="65"/>
        <v/>
      </c>
      <c r="AL38" s="97" t="str">
        <f t="shared" si="65"/>
        <v/>
      </c>
      <c r="AM38" s="97" t="str">
        <f t="shared" si="65"/>
        <v/>
      </c>
      <c r="AN38" s="97" t="str">
        <f t="shared" ref="AN38:AW46" si="66">IF(AND($D38="Goal",AN$5&gt;=$E38,AN$5&lt;=$E38+$H38-1),2,IF(AND($D38="Milestone",AN$5&gt;=$E38,AN$5&lt;=$E38+$H38-1),1,""))</f>
        <v/>
      </c>
      <c r="AO38" s="97" t="str">
        <f t="shared" si="66"/>
        <v/>
      </c>
      <c r="AP38" s="97" t="str">
        <f t="shared" si="66"/>
        <v/>
      </c>
      <c r="AQ38" s="97" t="str">
        <f t="shared" si="66"/>
        <v/>
      </c>
      <c r="AR38" s="97" t="str">
        <f t="shared" si="66"/>
        <v/>
      </c>
      <c r="AS38" s="97" t="str">
        <f t="shared" si="66"/>
        <v/>
      </c>
      <c r="AT38" s="97" t="str">
        <f t="shared" si="66"/>
        <v/>
      </c>
      <c r="AU38" s="97" t="str">
        <f t="shared" si="66"/>
        <v/>
      </c>
      <c r="AV38" s="97" t="str">
        <f t="shared" si="66"/>
        <v/>
      </c>
      <c r="AW38" s="97" t="str">
        <f t="shared" si="66"/>
        <v/>
      </c>
      <c r="AX38" s="97" t="str">
        <f t="shared" ref="AX38:BG46" si="67">IF(AND($D38="Goal",AX$5&gt;=$E38,AX$5&lt;=$E38+$H38-1),2,IF(AND($D38="Milestone",AX$5&gt;=$E38,AX$5&lt;=$E38+$H38-1),1,""))</f>
        <v/>
      </c>
      <c r="AY38" s="97" t="str">
        <f t="shared" si="67"/>
        <v/>
      </c>
      <c r="AZ38" s="97" t="str">
        <f t="shared" si="67"/>
        <v/>
      </c>
      <c r="BA38" s="97" t="str">
        <f t="shared" si="67"/>
        <v/>
      </c>
      <c r="BB38" s="97" t="str">
        <f t="shared" si="67"/>
        <v/>
      </c>
      <c r="BC38" s="97" t="str">
        <f t="shared" si="67"/>
        <v/>
      </c>
      <c r="BD38" s="97" t="str">
        <f t="shared" si="67"/>
        <v/>
      </c>
      <c r="BE38" s="97" t="str">
        <f t="shared" si="67"/>
        <v/>
      </c>
      <c r="BF38" s="97" t="str">
        <f t="shared" si="67"/>
        <v/>
      </c>
      <c r="BG38" s="97" t="str">
        <f t="shared" si="67"/>
        <v/>
      </c>
      <c r="BH38" s="97" t="str">
        <f t="shared" ref="BH38:BM46" si="68">IF(AND($D38="Goal",BH$5&gt;=$E38,BH$5&lt;=$E38+$H38-1),2,IF(AND($D38="Milestone",BH$5&gt;=$E38,BH$5&lt;=$E38+$H38-1),1,""))</f>
        <v/>
      </c>
      <c r="BI38" s="97" t="str">
        <f t="shared" si="68"/>
        <v/>
      </c>
      <c r="BJ38" s="97" t="str">
        <f t="shared" si="68"/>
        <v/>
      </c>
      <c r="BK38" s="97" t="str">
        <f t="shared" si="68"/>
        <v/>
      </c>
      <c r="BL38" s="97" t="str">
        <f t="shared" si="68"/>
        <v/>
      </c>
      <c r="BM38" s="97" t="str">
        <f t="shared" si="68"/>
        <v/>
      </c>
      <c r="BN38" s="98"/>
    </row>
    <row r="39" spans="1:66" x14ac:dyDescent="0.35">
      <c r="A39" t="str">
        <f>VLOOKUP(Milestones[[#This Row],[Task Description]],'Plng &amp; Implntion'!C:F,4,FALSE)</f>
        <v>Yes</v>
      </c>
      <c r="B39" s="156"/>
      <c r="C39" s="155" t="s">
        <v>96</v>
      </c>
      <c r="D39" s="242"/>
      <c r="E39" s="243"/>
      <c r="F39" s="243"/>
      <c r="G39" s="243"/>
      <c r="H39" s="244">
        <v>0</v>
      </c>
      <c r="I39" s="96"/>
      <c r="J39" s="97" t="str">
        <f t="shared" si="63"/>
        <v/>
      </c>
      <c r="K39" s="97" t="str">
        <f t="shared" si="63"/>
        <v/>
      </c>
      <c r="L39" s="97" t="str">
        <f t="shared" si="63"/>
        <v/>
      </c>
      <c r="M39" s="97" t="str">
        <f t="shared" si="63"/>
        <v/>
      </c>
      <c r="N39" s="97" t="str">
        <f t="shared" si="63"/>
        <v/>
      </c>
      <c r="O39" s="97" t="str">
        <f t="shared" si="63"/>
        <v/>
      </c>
      <c r="P39" s="97" t="str">
        <f t="shared" si="63"/>
        <v/>
      </c>
      <c r="Q39" s="97" t="str">
        <f t="shared" si="63"/>
        <v/>
      </c>
      <c r="R39" s="97" t="str">
        <f t="shared" si="63"/>
        <v/>
      </c>
      <c r="S39" s="97" t="str">
        <f t="shared" si="63"/>
        <v/>
      </c>
      <c r="T39" s="97" t="str">
        <f t="shared" si="64"/>
        <v/>
      </c>
      <c r="U39" s="97" t="str">
        <f t="shared" si="64"/>
        <v/>
      </c>
      <c r="V39" s="97" t="str">
        <f t="shared" si="64"/>
        <v/>
      </c>
      <c r="W39" s="97" t="str">
        <f t="shared" si="64"/>
        <v/>
      </c>
      <c r="X39" s="97" t="str">
        <f t="shared" si="64"/>
        <v/>
      </c>
      <c r="Y39" s="97" t="str">
        <f t="shared" si="64"/>
        <v/>
      </c>
      <c r="Z39" s="97" t="str">
        <f t="shared" si="64"/>
        <v/>
      </c>
      <c r="AA39" s="97" t="str">
        <f t="shared" si="64"/>
        <v/>
      </c>
      <c r="AB39" s="97" t="str">
        <f t="shared" si="64"/>
        <v/>
      </c>
      <c r="AC39" s="97" t="str">
        <f t="shared" si="64"/>
        <v/>
      </c>
      <c r="AD39" s="97" t="str">
        <f t="shared" si="65"/>
        <v/>
      </c>
      <c r="AE39" s="97" t="str">
        <f t="shared" si="65"/>
        <v/>
      </c>
      <c r="AF39" s="97" t="str">
        <f t="shared" si="65"/>
        <v/>
      </c>
      <c r="AG39" s="97" t="str">
        <f t="shared" si="65"/>
        <v/>
      </c>
      <c r="AH39" s="97" t="str">
        <f t="shared" si="65"/>
        <v/>
      </c>
      <c r="AI39" s="97" t="str">
        <f t="shared" si="65"/>
        <v/>
      </c>
      <c r="AJ39" s="97" t="str">
        <f t="shared" si="65"/>
        <v/>
      </c>
      <c r="AK39" s="97" t="str">
        <f t="shared" si="65"/>
        <v/>
      </c>
      <c r="AL39" s="97" t="str">
        <f t="shared" si="65"/>
        <v/>
      </c>
      <c r="AM39" s="97" t="str">
        <f t="shared" si="65"/>
        <v/>
      </c>
      <c r="AN39" s="97" t="str">
        <f t="shared" si="66"/>
        <v/>
      </c>
      <c r="AO39" s="97" t="str">
        <f t="shared" si="66"/>
        <v/>
      </c>
      <c r="AP39" s="97" t="str">
        <f t="shared" si="66"/>
        <v/>
      </c>
      <c r="AQ39" s="97" t="str">
        <f t="shared" si="66"/>
        <v/>
      </c>
      <c r="AR39" s="97" t="str">
        <f t="shared" si="66"/>
        <v/>
      </c>
      <c r="AS39" s="97" t="str">
        <f t="shared" si="66"/>
        <v/>
      </c>
      <c r="AT39" s="97" t="str">
        <f t="shared" si="66"/>
        <v/>
      </c>
      <c r="AU39" s="97" t="str">
        <f t="shared" si="66"/>
        <v/>
      </c>
      <c r="AV39" s="97" t="str">
        <f t="shared" si="66"/>
        <v/>
      </c>
      <c r="AW39" s="97" t="str">
        <f t="shared" si="66"/>
        <v/>
      </c>
      <c r="AX39" s="97" t="str">
        <f t="shared" si="67"/>
        <v/>
      </c>
      <c r="AY39" s="97" t="str">
        <f t="shared" si="67"/>
        <v/>
      </c>
      <c r="AZ39" s="97" t="str">
        <f t="shared" si="67"/>
        <v/>
      </c>
      <c r="BA39" s="97" t="str">
        <f t="shared" si="67"/>
        <v/>
      </c>
      <c r="BB39" s="97" t="str">
        <f t="shared" si="67"/>
        <v/>
      </c>
      <c r="BC39" s="97" t="str">
        <f t="shared" si="67"/>
        <v/>
      </c>
      <c r="BD39" s="97" t="str">
        <f t="shared" si="67"/>
        <v/>
      </c>
      <c r="BE39" s="97" t="str">
        <f t="shared" si="67"/>
        <v/>
      </c>
      <c r="BF39" s="97" t="str">
        <f t="shared" si="67"/>
        <v/>
      </c>
      <c r="BG39" s="97" t="str">
        <f t="shared" si="67"/>
        <v/>
      </c>
      <c r="BH39" s="97" t="str">
        <f t="shared" si="68"/>
        <v/>
      </c>
      <c r="BI39" s="97" t="str">
        <f t="shared" si="68"/>
        <v/>
      </c>
      <c r="BJ39" s="97" t="str">
        <f t="shared" si="68"/>
        <v/>
      </c>
      <c r="BK39" s="97" t="str">
        <f t="shared" si="68"/>
        <v/>
      </c>
      <c r="BL39" s="97" t="str">
        <f t="shared" si="68"/>
        <v/>
      </c>
      <c r="BM39" s="97" t="str">
        <f t="shared" si="68"/>
        <v/>
      </c>
      <c r="BN39" s="98"/>
    </row>
    <row r="40" spans="1:66" ht="30.75" x14ac:dyDescent="0.35">
      <c r="A40" t="str">
        <f>VLOOKUP(Milestones[[#This Row],[Task Description]],'Plng &amp; Implntion'!C:F,4,FALSE)</f>
        <v>Yes</v>
      </c>
      <c r="B40" s="156"/>
      <c r="C40" s="155" t="s">
        <v>97</v>
      </c>
      <c r="D40" s="242"/>
      <c r="E40" s="243"/>
      <c r="F40" s="243"/>
      <c r="G40" s="243"/>
      <c r="H40" s="244">
        <v>0</v>
      </c>
      <c r="I40" s="96"/>
      <c r="J40" s="97" t="str">
        <f t="shared" si="63"/>
        <v/>
      </c>
      <c r="K40" s="97" t="str">
        <f t="shared" si="63"/>
        <v/>
      </c>
      <c r="L40" s="97" t="str">
        <f t="shared" si="63"/>
        <v/>
      </c>
      <c r="M40" s="97" t="str">
        <f t="shared" si="63"/>
        <v/>
      </c>
      <c r="N40" s="97" t="str">
        <f t="shared" si="63"/>
        <v/>
      </c>
      <c r="O40" s="97" t="str">
        <f t="shared" si="63"/>
        <v/>
      </c>
      <c r="P40" s="97" t="str">
        <f t="shared" si="63"/>
        <v/>
      </c>
      <c r="Q40" s="97" t="str">
        <f t="shared" si="63"/>
        <v/>
      </c>
      <c r="R40" s="97" t="str">
        <f t="shared" si="63"/>
        <v/>
      </c>
      <c r="S40" s="97" t="str">
        <f t="shared" si="63"/>
        <v/>
      </c>
      <c r="T40" s="97" t="str">
        <f t="shared" si="64"/>
        <v/>
      </c>
      <c r="U40" s="97" t="str">
        <f t="shared" si="64"/>
        <v/>
      </c>
      <c r="V40" s="97" t="str">
        <f t="shared" si="64"/>
        <v/>
      </c>
      <c r="W40" s="97" t="str">
        <f t="shared" si="64"/>
        <v/>
      </c>
      <c r="X40" s="97" t="str">
        <f t="shared" si="64"/>
        <v/>
      </c>
      <c r="Y40" s="97" t="str">
        <f t="shared" si="64"/>
        <v/>
      </c>
      <c r="Z40" s="97" t="str">
        <f t="shared" si="64"/>
        <v/>
      </c>
      <c r="AA40" s="97" t="str">
        <f t="shared" si="64"/>
        <v/>
      </c>
      <c r="AB40" s="97" t="str">
        <f t="shared" si="64"/>
        <v/>
      </c>
      <c r="AC40" s="97" t="str">
        <f t="shared" si="64"/>
        <v/>
      </c>
      <c r="AD40" s="97" t="str">
        <f t="shared" si="65"/>
        <v/>
      </c>
      <c r="AE40" s="97" t="str">
        <f t="shared" si="65"/>
        <v/>
      </c>
      <c r="AF40" s="97" t="str">
        <f t="shared" si="65"/>
        <v/>
      </c>
      <c r="AG40" s="97" t="str">
        <f t="shared" si="65"/>
        <v/>
      </c>
      <c r="AH40" s="97" t="str">
        <f t="shared" si="65"/>
        <v/>
      </c>
      <c r="AI40" s="97" t="str">
        <f t="shared" si="65"/>
        <v/>
      </c>
      <c r="AJ40" s="97" t="str">
        <f t="shared" si="65"/>
        <v/>
      </c>
      <c r="AK40" s="97" t="str">
        <f t="shared" si="65"/>
        <v/>
      </c>
      <c r="AL40" s="97" t="str">
        <f t="shared" si="65"/>
        <v/>
      </c>
      <c r="AM40" s="97" t="str">
        <f t="shared" si="65"/>
        <v/>
      </c>
      <c r="AN40" s="97" t="str">
        <f t="shared" si="66"/>
        <v/>
      </c>
      <c r="AO40" s="97" t="str">
        <f t="shared" si="66"/>
        <v/>
      </c>
      <c r="AP40" s="97" t="str">
        <f t="shared" si="66"/>
        <v/>
      </c>
      <c r="AQ40" s="97" t="str">
        <f t="shared" si="66"/>
        <v/>
      </c>
      <c r="AR40" s="97" t="str">
        <f t="shared" si="66"/>
        <v/>
      </c>
      <c r="AS40" s="97" t="str">
        <f t="shared" si="66"/>
        <v/>
      </c>
      <c r="AT40" s="97" t="str">
        <f t="shared" si="66"/>
        <v/>
      </c>
      <c r="AU40" s="97" t="str">
        <f t="shared" si="66"/>
        <v/>
      </c>
      <c r="AV40" s="97" t="str">
        <f t="shared" si="66"/>
        <v/>
      </c>
      <c r="AW40" s="97" t="str">
        <f t="shared" si="66"/>
        <v/>
      </c>
      <c r="AX40" s="97" t="str">
        <f t="shared" si="67"/>
        <v/>
      </c>
      <c r="AY40" s="97" t="str">
        <f t="shared" si="67"/>
        <v/>
      </c>
      <c r="AZ40" s="97" t="str">
        <f t="shared" si="67"/>
        <v/>
      </c>
      <c r="BA40" s="97" t="str">
        <f t="shared" si="67"/>
        <v/>
      </c>
      <c r="BB40" s="97" t="str">
        <f t="shared" si="67"/>
        <v/>
      </c>
      <c r="BC40" s="97" t="str">
        <f t="shared" si="67"/>
        <v/>
      </c>
      <c r="BD40" s="97" t="str">
        <f t="shared" si="67"/>
        <v/>
      </c>
      <c r="BE40" s="97" t="str">
        <f t="shared" si="67"/>
        <v/>
      </c>
      <c r="BF40" s="97" t="str">
        <f t="shared" si="67"/>
        <v/>
      </c>
      <c r="BG40" s="97" t="str">
        <f t="shared" si="67"/>
        <v/>
      </c>
      <c r="BH40" s="97" t="str">
        <f t="shared" si="68"/>
        <v/>
      </c>
      <c r="BI40" s="97" t="str">
        <f t="shared" si="68"/>
        <v/>
      </c>
      <c r="BJ40" s="97" t="str">
        <f t="shared" si="68"/>
        <v/>
      </c>
      <c r="BK40" s="97" t="str">
        <f t="shared" si="68"/>
        <v/>
      </c>
      <c r="BL40" s="97" t="str">
        <f t="shared" si="68"/>
        <v/>
      </c>
      <c r="BM40" s="97" t="str">
        <f t="shared" si="68"/>
        <v/>
      </c>
      <c r="BN40" s="98"/>
    </row>
    <row r="41" spans="1:66" ht="35.450000000000003" customHeight="1" x14ac:dyDescent="0.35">
      <c r="A41" t="str">
        <f>VLOOKUP(Milestones[[#This Row],[Task Description]],'Plng &amp; Implntion'!C:F,4,FALSE)</f>
        <v>Yes</v>
      </c>
      <c r="B41" s="156"/>
      <c r="C41" s="155" t="s">
        <v>98</v>
      </c>
      <c r="D41" s="242"/>
      <c r="E41" s="243"/>
      <c r="F41" s="243"/>
      <c r="G41" s="243"/>
      <c r="H41" s="244">
        <v>0</v>
      </c>
      <c r="I41" s="96"/>
      <c r="J41" s="97" t="str">
        <f t="shared" si="63"/>
        <v/>
      </c>
      <c r="K41" s="97" t="str">
        <f t="shared" si="63"/>
        <v/>
      </c>
      <c r="L41" s="97" t="str">
        <f t="shared" si="63"/>
        <v/>
      </c>
      <c r="M41" s="97" t="str">
        <f t="shared" si="63"/>
        <v/>
      </c>
      <c r="N41" s="97" t="str">
        <f t="shared" si="63"/>
        <v/>
      </c>
      <c r="O41" s="97" t="str">
        <f t="shared" si="63"/>
        <v/>
      </c>
      <c r="P41" s="97" t="str">
        <f t="shared" si="63"/>
        <v/>
      </c>
      <c r="Q41" s="97" t="str">
        <f t="shared" si="63"/>
        <v/>
      </c>
      <c r="R41" s="97" t="str">
        <f t="shared" si="63"/>
        <v/>
      </c>
      <c r="S41" s="97" t="str">
        <f t="shared" si="63"/>
        <v/>
      </c>
      <c r="T41" s="97" t="str">
        <f t="shared" si="64"/>
        <v/>
      </c>
      <c r="U41" s="97" t="str">
        <f t="shared" si="64"/>
        <v/>
      </c>
      <c r="V41" s="97" t="str">
        <f t="shared" si="64"/>
        <v/>
      </c>
      <c r="W41" s="97" t="str">
        <f t="shared" si="64"/>
        <v/>
      </c>
      <c r="X41" s="97" t="str">
        <f t="shared" si="64"/>
        <v/>
      </c>
      <c r="Y41" s="97" t="str">
        <f t="shared" si="64"/>
        <v/>
      </c>
      <c r="Z41" s="97" t="str">
        <f t="shared" si="64"/>
        <v/>
      </c>
      <c r="AA41" s="97" t="str">
        <f t="shared" si="64"/>
        <v/>
      </c>
      <c r="AB41" s="97" t="str">
        <f t="shared" si="64"/>
        <v/>
      </c>
      <c r="AC41" s="97" t="str">
        <f t="shared" si="64"/>
        <v/>
      </c>
      <c r="AD41" s="97" t="str">
        <f t="shared" si="65"/>
        <v/>
      </c>
      <c r="AE41" s="97" t="str">
        <f t="shared" si="65"/>
        <v/>
      </c>
      <c r="AF41" s="97" t="str">
        <f t="shared" si="65"/>
        <v/>
      </c>
      <c r="AG41" s="97" t="str">
        <f t="shared" si="65"/>
        <v/>
      </c>
      <c r="AH41" s="97" t="str">
        <f t="shared" si="65"/>
        <v/>
      </c>
      <c r="AI41" s="97" t="str">
        <f t="shared" si="65"/>
        <v/>
      </c>
      <c r="AJ41" s="97" t="str">
        <f t="shared" si="65"/>
        <v/>
      </c>
      <c r="AK41" s="97" t="str">
        <f t="shared" si="65"/>
        <v/>
      </c>
      <c r="AL41" s="97" t="str">
        <f t="shared" si="65"/>
        <v/>
      </c>
      <c r="AM41" s="97" t="str">
        <f t="shared" si="65"/>
        <v/>
      </c>
      <c r="AN41" s="97" t="str">
        <f t="shared" si="66"/>
        <v/>
      </c>
      <c r="AO41" s="97" t="str">
        <f t="shared" si="66"/>
        <v/>
      </c>
      <c r="AP41" s="97" t="str">
        <f t="shared" si="66"/>
        <v/>
      </c>
      <c r="AQ41" s="97" t="str">
        <f t="shared" si="66"/>
        <v/>
      </c>
      <c r="AR41" s="97" t="str">
        <f t="shared" si="66"/>
        <v/>
      </c>
      <c r="AS41" s="97" t="str">
        <f t="shared" si="66"/>
        <v/>
      </c>
      <c r="AT41" s="97" t="str">
        <f t="shared" si="66"/>
        <v/>
      </c>
      <c r="AU41" s="97" t="str">
        <f t="shared" si="66"/>
        <v/>
      </c>
      <c r="AV41" s="97" t="str">
        <f t="shared" si="66"/>
        <v/>
      </c>
      <c r="AW41" s="97" t="str">
        <f t="shared" si="66"/>
        <v/>
      </c>
      <c r="AX41" s="97" t="str">
        <f t="shared" si="67"/>
        <v/>
      </c>
      <c r="AY41" s="97" t="str">
        <f t="shared" si="67"/>
        <v/>
      </c>
      <c r="AZ41" s="97" t="str">
        <f t="shared" si="67"/>
        <v/>
      </c>
      <c r="BA41" s="97" t="str">
        <f t="shared" si="67"/>
        <v/>
      </c>
      <c r="BB41" s="97" t="str">
        <f t="shared" si="67"/>
        <v/>
      </c>
      <c r="BC41" s="97" t="str">
        <f t="shared" si="67"/>
        <v/>
      </c>
      <c r="BD41" s="97" t="str">
        <f t="shared" si="67"/>
        <v/>
      </c>
      <c r="BE41" s="97" t="str">
        <f t="shared" si="67"/>
        <v/>
      </c>
      <c r="BF41" s="97" t="str">
        <f t="shared" si="67"/>
        <v/>
      </c>
      <c r="BG41" s="97" t="str">
        <f t="shared" si="67"/>
        <v/>
      </c>
      <c r="BH41" s="97" t="str">
        <f t="shared" si="68"/>
        <v/>
      </c>
      <c r="BI41" s="97" t="str">
        <f t="shared" si="68"/>
        <v/>
      </c>
      <c r="BJ41" s="97" t="str">
        <f t="shared" si="68"/>
        <v/>
      </c>
      <c r="BK41" s="97" t="str">
        <f t="shared" si="68"/>
        <v/>
      </c>
      <c r="BL41" s="97" t="str">
        <f t="shared" si="68"/>
        <v/>
      </c>
      <c r="BM41" s="97" t="str">
        <f t="shared" si="68"/>
        <v/>
      </c>
      <c r="BN41" s="98"/>
    </row>
    <row r="42" spans="1:66" x14ac:dyDescent="0.35">
      <c r="A42" t="str">
        <f>VLOOKUP(Milestones[[#This Row],[Task Description]],'Plng &amp; Implntion'!C:F,4,FALSE)</f>
        <v>No</v>
      </c>
      <c r="B42" s="156"/>
      <c r="C42" s="155" t="s">
        <v>99</v>
      </c>
      <c r="D42" s="242"/>
      <c r="E42" s="243"/>
      <c r="F42" s="243"/>
      <c r="G42" s="243"/>
      <c r="H42" s="244">
        <v>0</v>
      </c>
      <c r="I42" s="96"/>
      <c r="J42" s="97" t="str">
        <f t="shared" si="63"/>
        <v/>
      </c>
      <c r="K42" s="97" t="str">
        <f t="shared" si="63"/>
        <v/>
      </c>
      <c r="L42" s="97" t="str">
        <f t="shared" si="63"/>
        <v/>
      </c>
      <c r="M42" s="97" t="str">
        <f t="shared" si="63"/>
        <v/>
      </c>
      <c r="N42" s="97" t="str">
        <f t="shared" si="63"/>
        <v/>
      </c>
      <c r="O42" s="97" t="str">
        <f t="shared" si="63"/>
        <v/>
      </c>
      <c r="P42" s="97" t="str">
        <f t="shared" si="63"/>
        <v/>
      </c>
      <c r="Q42" s="97" t="str">
        <f t="shared" si="63"/>
        <v/>
      </c>
      <c r="R42" s="97" t="str">
        <f t="shared" si="63"/>
        <v/>
      </c>
      <c r="S42" s="97" t="str">
        <f t="shared" si="63"/>
        <v/>
      </c>
      <c r="T42" s="97" t="str">
        <f t="shared" si="64"/>
        <v/>
      </c>
      <c r="U42" s="97" t="str">
        <f t="shared" si="64"/>
        <v/>
      </c>
      <c r="V42" s="97" t="str">
        <f t="shared" si="64"/>
        <v/>
      </c>
      <c r="W42" s="97" t="str">
        <f t="shared" si="64"/>
        <v/>
      </c>
      <c r="X42" s="97" t="str">
        <f t="shared" si="64"/>
        <v/>
      </c>
      <c r="Y42" s="97" t="str">
        <f t="shared" si="64"/>
        <v/>
      </c>
      <c r="Z42" s="97" t="str">
        <f t="shared" si="64"/>
        <v/>
      </c>
      <c r="AA42" s="97" t="str">
        <f t="shared" si="64"/>
        <v/>
      </c>
      <c r="AB42" s="97" t="str">
        <f t="shared" si="64"/>
        <v/>
      </c>
      <c r="AC42" s="97" t="str">
        <f t="shared" si="64"/>
        <v/>
      </c>
      <c r="AD42" s="97" t="str">
        <f t="shared" si="65"/>
        <v/>
      </c>
      <c r="AE42" s="97" t="str">
        <f t="shared" si="65"/>
        <v/>
      </c>
      <c r="AF42" s="97" t="str">
        <f t="shared" si="65"/>
        <v/>
      </c>
      <c r="AG42" s="97" t="str">
        <f t="shared" si="65"/>
        <v/>
      </c>
      <c r="AH42" s="97" t="str">
        <f t="shared" si="65"/>
        <v/>
      </c>
      <c r="AI42" s="97" t="str">
        <f t="shared" si="65"/>
        <v/>
      </c>
      <c r="AJ42" s="97" t="str">
        <f t="shared" si="65"/>
        <v/>
      </c>
      <c r="AK42" s="97" t="str">
        <f t="shared" si="65"/>
        <v/>
      </c>
      <c r="AL42" s="97" t="str">
        <f t="shared" si="65"/>
        <v/>
      </c>
      <c r="AM42" s="97" t="str">
        <f t="shared" si="65"/>
        <v/>
      </c>
      <c r="AN42" s="97" t="str">
        <f t="shared" si="66"/>
        <v/>
      </c>
      <c r="AO42" s="97" t="str">
        <f t="shared" si="66"/>
        <v/>
      </c>
      <c r="AP42" s="97" t="str">
        <f t="shared" si="66"/>
        <v/>
      </c>
      <c r="AQ42" s="97" t="str">
        <f t="shared" si="66"/>
        <v/>
      </c>
      <c r="AR42" s="97" t="str">
        <f t="shared" si="66"/>
        <v/>
      </c>
      <c r="AS42" s="97" t="str">
        <f t="shared" si="66"/>
        <v/>
      </c>
      <c r="AT42" s="97" t="str">
        <f t="shared" si="66"/>
        <v/>
      </c>
      <c r="AU42" s="97" t="str">
        <f t="shared" si="66"/>
        <v/>
      </c>
      <c r="AV42" s="97" t="str">
        <f t="shared" si="66"/>
        <v/>
      </c>
      <c r="AW42" s="97" t="str">
        <f t="shared" si="66"/>
        <v/>
      </c>
      <c r="AX42" s="97" t="str">
        <f t="shared" si="67"/>
        <v/>
      </c>
      <c r="AY42" s="97" t="str">
        <f t="shared" si="67"/>
        <v/>
      </c>
      <c r="AZ42" s="97" t="str">
        <f t="shared" si="67"/>
        <v/>
      </c>
      <c r="BA42" s="97" t="str">
        <f t="shared" si="67"/>
        <v/>
      </c>
      <c r="BB42" s="97" t="str">
        <f t="shared" si="67"/>
        <v/>
      </c>
      <c r="BC42" s="97" t="str">
        <f t="shared" si="67"/>
        <v/>
      </c>
      <c r="BD42" s="97" t="str">
        <f t="shared" si="67"/>
        <v/>
      </c>
      <c r="BE42" s="97" t="str">
        <f t="shared" si="67"/>
        <v/>
      </c>
      <c r="BF42" s="97" t="str">
        <f t="shared" si="67"/>
        <v/>
      </c>
      <c r="BG42" s="97" t="str">
        <f t="shared" si="67"/>
        <v/>
      </c>
      <c r="BH42" s="97" t="str">
        <f t="shared" si="68"/>
        <v/>
      </c>
      <c r="BI42" s="97" t="str">
        <f t="shared" si="68"/>
        <v/>
      </c>
      <c r="BJ42" s="97" t="str">
        <f t="shared" si="68"/>
        <v/>
      </c>
      <c r="BK42" s="97" t="str">
        <f t="shared" si="68"/>
        <v/>
      </c>
      <c r="BL42" s="97" t="str">
        <f t="shared" si="68"/>
        <v/>
      </c>
      <c r="BM42" s="97" t="str">
        <f t="shared" si="68"/>
        <v/>
      </c>
      <c r="BN42" s="98"/>
    </row>
    <row r="43" spans="1:66" ht="30.75" x14ac:dyDescent="0.35">
      <c r="A43" t="str">
        <f>VLOOKUP(Milestones[[#This Row],[Task Description]],'Plng &amp; Implntion'!C:F,4,FALSE)</f>
        <v>No</v>
      </c>
      <c r="B43" s="156"/>
      <c r="C43" s="155" t="s">
        <v>42</v>
      </c>
      <c r="D43" s="242"/>
      <c r="E43" s="243"/>
      <c r="F43" s="243"/>
      <c r="G43" s="243"/>
      <c r="H43" s="244">
        <v>0</v>
      </c>
      <c r="I43" s="96"/>
      <c r="J43" s="97" t="str">
        <f t="shared" si="63"/>
        <v/>
      </c>
      <c r="K43" s="97" t="str">
        <f t="shared" si="63"/>
        <v/>
      </c>
      <c r="L43" s="97" t="str">
        <f t="shared" si="63"/>
        <v/>
      </c>
      <c r="M43" s="97" t="str">
        <f t="shared" si="63"/>
        <v/>
      </c>
      <c r="N43" s="97" t="str">
        <f t="shared" si="63"/>
        <v/>
      </c>
      <c r="O43" s="97" t="str">
        <f t="shared" si="63"/>
        <v/>
      </c>
      <c r="P43" s="97" t="str">
        <f t="shared" si="63"/>
        <v/>
      </c>
      <c r="Q43" s="97" t="str">
        <f t="shared" si="63"/>
        <v/>
      </c>
      <c r="R43" s="97" t="str">
        <f t="shared" si="63"/>
        <v/>
      </c>
      <c r="S43" s="97" t="str">
        <f t="shared" si="63"/>
        <v/>
      </c>
      <c r="T43" s="97" t="str">
        <f t="shared" si="64"/>
        <v/>
      </c>
      <c r="U43" s="97" t="str">
        <f t="shared" si="64"/>
        <v/>
      </c>
      <c r="V43" s="97" t="str">
        <f t="shared" si="64"/>
        <v/>
      </c>
      <c r="W43" s="97" t="str">
        <f t="shared" si="64"/>
        <v/>
      </c>
      <c r="X43" s="97" t="str">
        <f t="shared" si="64"/>
        <v/>
      </c>
      <c r="Y43" s="97" t="str">
        <f t="shared" si="64"/>
        <v/>
      </c>
      <c r="Z43" s="97" t="str">
        <f t="shared" si="64"/>
        <v/>
      </c>
      <c r="AA43" s="97" t="str">
        <f t="shared" si="64"/>
        <v/>
      </c>
      <c r="AB43" s="97" t="str">
        <f t="shared" si="64"/>
        <v/>
      </c>
      <c r="AC43" s="97" t="str">
        <f t="shared" si="64"/>
        <v/>
      </c>
      <c r="AD43" s="97" t="str">
        <f t="shared" si="65"/>
        <v/>
      </c>
      <c r="AE43" s="97" t="str">
        <f t="shared" si="65"/>
        <v/>
      </c>
      <c r="AF43" s="97" t="str">
        <f t="shared" si="65"/>
        <v/>
      </c>
      <c r="AG43" s="97" t="str">
        <f t="shared" si="65"/>
        <v/>
      </c>
      <c r="AH43" s="97" t="str">
        <f t="shared" si="65"/>
        <v/>
      </c>
      <c r="AI43" s="97" t="str">
        <f t="shared" si="65"/>
        <v/>
      </c>
      <c r="AJ43" s="97" t="str">
        <f t="shared" si="65"/>
        <v/>
      </c>
      <c r="AK43" s="97" t="str">
        <f t="shared" si="65"/>
        <v/>
      </c>
      <c r="AL43" s="97" t="str">
        <f t="shared" si="65"/>
        <v/>
      </c>
      <c r="AM43" s="97" t="str">
        <f t="shared" si="65"/>
        <v/>
      </c>
      <c r="AN43" s="97" t="str">
        <f t="shared" si="66"/>
        <v/>
      </c>
      <c r="AO43" s="97" t="str">
        <f t="shared" si="66"/>
        <v/>
      </c>
      <c r="AP43" s="97" t="str">
        <f t="shared" si="66"/>
        <v/>
      </c>
      <c r="AQ43" s="97" t="str">
        <f t="shared" si="66"/>
        <v/>
      </c>
      <c r="AR43" s="97" t="str">
        <f t="shared" si="66"/>
        <v/>
      </c>
      <c r="AS43" s="97" t="str">
        <f t="shared" si="66"/>
        <v/>
      </c>
      <c r="AT43" s="97" t="str">
        <f t="shared" si="66"/>
        <v/>
      </c>
      <c r="AU43" s="97" t="str">
        <f t="shared" si="66"/>
        <v/>
      </c>
      <c r="AV43" s="97" t="str">
        <f t="shared" si="66"/>
        <v/>
      </c>
      <c r="AW43" s="97" t="str">
        <f t="shared" si="66"/>
        <v/>
      </c>
      <c r="AX43" s="97" t="str">
        <f t="shared" si="67"/>
        <v/>
      </c>
      <c r="AY43" s="97" t="str">
        <f t="shared" si="67"/>
        <v/>
      </c>
      <c r="AZ43" s="97" t="str">
        <f t="shared" si="67"/>
        <v/>
      </c>
      <c r="BA43" s="97" t="str">
        <f t="shared" si="67"/>
        <v/>
      </c>
      <c r="BB43" s="97" t="str">
        <f t="shared" si="67"/>
        <v/>
      </c>
      <c r="BC43" s="97" t="str">
        <f t="shared" si="67"/>
        <v/>
      </c>
      <c r="BD43" s="97" t="str">
        <f t="shared" si="67"/>
        <v/>
      </c>
      <c r="BE43" s="97" t="str">
        <f t="shared" si="67"/>
        <v/>
      </c>
      <c r="BF43" s="97" t="str">
        <f t="shared" si="67"/>
        <v/>
      </c>
      <c r="BG43" s="97" t="str">
        <f t="shared" si="67"/>
        <v/>
      </c>
      <c r="BH43" s="97" t="str">
        <f t="shared" si="68"/>
        <v/>
      </c>
      <c r="BI43" s="97" t="str">
        <f t="shared" si="68"/>
        <v/>
      </c>
      <c r="BJ43" s="97" t="str">
        <f t="shared" si="68"/>
        <v/>
      </c>
      <c r="BK43" s="97" t="str">
        <f t="shared" si="68"/>
        <v/>
      </c>
      <c r="BL43" s="97" t="str">
        <f t="shared" si="68"/>
        <v/>
      </c>
      <c r="BM43" s="97" t="str">
        <f t="shared" si="68"/>
        <v/>
      </c>
      <c r="BN43" s="98"/>
    </row>
    <row r="44" spans="1:66" ht="34.5" customHeight="1" x14ac:dyDescent="0.35">
      <c r="A44" t="str">
        <f>VLOOKUP(Milestones[[#This Row],[Task Description]],'Plng &amp; Implntion'!C:F,4,FALSE)</f>
        <v>No</v>
      </c>
      <c r="B44" s="156"/>
      <c r="C44" s="155" t="s">
        <v>40</v>
      </c>
      <c r="D44" s="242"/>
      <c r="E44" s="243"/>
      <c r="F44" s="243"/>
      <c r="G44" s="243"/>
      <c r="H44" s="244">
        <v>0</v>
      </c>
      <c r="I44" s="96"/>
      <c r="J44" s="97" t="str">
        <f t="shared" si="63"/>
        <v/>
      </c>
      <c r="K44" s="97" t="str">
        <f t="shared" si="63"/>
        <v/>
      </c>
      <c r="L44" s="97" t="str">
        <f t="shared" si="63"/>
        <v/>
      </c>
      <c r="M44" s="97" t="str">
        <f t="shared" si="63"/>
        <v/>
      </c>
      <c r="N44" s="97" t="str">
        <f t="shared" si="63"/>
        <v/>
      </c>
      <c r="O44" s="97" t="str">
        <f t="shared" si="63"/>
        <v/>
      </c>
      <c r="P44" s="97" t="str">
        <f t="shared" si="63"/>
        <v/>
      </c>
      <c r="Q44" s="97" t="str">
        <f t="shared" si="63"/>
        <v/>
      </c>
      <c r="R44" s="97" t="str">
        <f t="shared" si="63"/>
        <v/>
      </c>
      <c r="S44" s="97" t="str">
        <f t="shared" si="63"/>
        <v/>
      </c>
      <c r="T44" s="97" t="str">
        <f t="shared" si="64"/>
        <v/>
      </c>
      <c r="U44" s="97" t="str">
        <f t="shared" si="64"/>
        <v/>
      </c>
      <c r="V44" s="97" t="str">
        <f t="shared" si="64"/>
        <v/>
      </c>
      <c r="W44" s="97" t="str">
        <f t="shared" si="64"/>
        <v/>
      </c>
      <c r="X44" s="97" t="str">
        <f t="shared" si="64"/>
        <v/>
      </c>
      <c r="Y44" s="97" t="str">
        <f t="shared" si="64"/>
        <v/>
      </c>
      <c r="Z44" s="97" t="str">
        <f t="shared" si="64"/>
        <v/>
      </c>
      <c r="AA44" s="97" t="str">
        <f t="shared" si="64"/>
        <v/>
      </c>
      <c r="AB44" s="97" t="str">
        <f t="shared" si="64"/>
        <v/>
      </c>
      <c r="AC44" s="97" t="str">
        <f t="shared" si="64"/>
        <v/>
      </c>
      <c r="AD44" s="97" t="str">
        <f t="shared" si="65"/>
        <v/>
      </c>
      <c r="AE44" s="97" t="str">
        <f t="shared" si="65"/>
        <v/>
      </c>
      <c r="AF44" s="97" t="str">
        <f t="shared" si="65"/>
        <v/>
      </c>
      <c r="AG44" s="97" t="str">
        <f t="shared" si="65"/>
        <v/>
      </c>
      <c r="AH44" s="97" t="str">
        <f t="shared" si="65"/>
        <v/>
      </c>
      <c r="AI44" s="97" t="str">
        <f t="shared" si="65"/>
        <v/>
      </c>
      <c r="AJ44" s="97" t="str">
        <f t="shared" si="65"/>
        <v/>
      </c>
      <c r="AK44" s="97" t="str">
        <f t="shared" si="65"/>
        <v/>
      </c>
      <c r="AL44" s="97" t="str">
        <f t="shared" si="65"/>
        <v/>
      </c>
      <c r="AM44" s="97" t="str">
        <f t="shared" si="65"/>
        <v/>
      </c>
      <c r="AN44" s="97" t="str">
        <f t="shared" si="66"/>
        <v/>
      </c>
      <c r="AO44" s="97" t="str">
        <f t="shared" si="66"/>
        <v/>
      </c>
      <c r="AP44" s="97" t="str">
        <f t="shared" si="66"/>
        <v/>
      </c>
      <c r="AQ44" s="97" t="str">
        <f t="shared" si="66"/>
        <v/>
      </c>
      <c r="AR44" s="97" t="str">
        <f t="shared" si="66"/>
        <v/>
      </c>
      <c r="AS44" s="97" t="str">
        <f t="shared" si="66"/>
        <v/>
      </c>
      <c r="AT44" s="97" t="str">
        <f t="shared" si="66"/>
        <v/>
      </c>
      <c r="AU44" s="97" t="str">
        <f t="shared" si="66"/>
        <v/>
      </c>
      <c r="AV44" s="97" t="str">
        <f t="shared" si="66"/>
        <v/>
      </c>
      <c r="AW44" s="97" t="str">
        <f t="shared" si="66"/>
        <v/>
      </c>
      <c r="AX44" s="97" t="str">
        <f t="shared" si="67"/>
        <v/>
      </c>
      <c r="AY44" s="97" t="str">
        <f t="shared" si="67"/>
        <v/>
      </c>
      <c r="AZ44" s="97" t="str">
        <f t="shared" si="67"/>
        <v/>
      </c>
      <c r="BA44" s="97" t="str">
        <f t="shared" si="67"/>
        <v/>
      </c>
      <c r="BB44" s="97" t="str">
        <f t="shared" si="67"/>
        <v/>
      </c>
      <c r="BC44" s="97" t="str">
        <f t="shared" si="67"/>
        <v/>
      </c>
      <c r="BD44" s="97" t="str">
        <f t="shared" si="67"/>
        <v/>
      </c>
      <c r="BE44" s="97" t="str">
        <f t="shared" si="67"/>
        <v/>
      </c>
      <c r="BF44" s="97" t="str">
        <f t="shared" si="67"/>
        <v/>
      </c>
      <c r="BG44" s="97" t="str">
        <f t="shared" si="67"/>
        <v/>
      </c>
      <c r="BH44" s="97" t="str">
        <f t="shared" si="68"/>
        <v/>
      </c>
      <c r="BI44" s="97" t="str">
        <f t="shared" si="68"/>
        <v/>
      </c>
      <c r="BJ44" s="97" t="str">
        <f t="shared" si="68"/>
        <v/>
      </c>
      <c r="BK44" s="97" t="str">
        <f t="shared" si="68"/>
        <v/>
      </c>
      <c r="BL44" s="97" t="str">
        <f t="shared" si="68"/>
        <v/>
      </c>
      <c r="BM44" s="97" t="str">
        <f t="shared" si="68"/>
        <v/>
      </c>
      <c r="BN44" s="98"/>
    </row>
    <row r="45" spans="1:66" x14ac:dyDescent="0.35">
      <c r="A45" t="str">
        <f>VLOOKUP(Milestones[[#This Row],[Task Description]],'Plng &amp; Implntion'!C:F,4,FALSE)</f>
        <v>No</v>
      </c>
      <c r="B45" s="156"/>
      <c r="C45" s="155" t="s">
        <v>100</v>
      </c>
      <c r="D45" s="242"/>
      <c r="E45" s="243"/>
      <c r="F45" s="243"/>
      <c r="G45" s="243"/>
      <c r="H45" s="244">
        <v>0</v>
      </c>
      <c r="I45" s="96"/>
      <c r="J45" s="97" t="str">
        <f t="shared" si="63"/>
        <v/>
      </c>
      <c r="K45" s="97" t="str">
        <f t="shared" si="63"/>
        <v/>
      </c>
      <c r="L45" s="97" t="str">
        <f t="shared" si="63"/>
        <v/>
      </c>
      <c r="M45" s="97" t="str">
        <f t="shared" si="63"/>
        <v/>
      </c>
      <c r="N45" s="97" t="str">
        <f t="shared" si="63"/>
        <v/>
      </c>
      <c r="O45" s="97" t="str">
        <f t="shared" si="63"/>
        <v/>
      </c>
      <c r="P45" s="97" t="str">
        <f t="shared" si="63"/>
        <v/>
      </c>
      <c r="Q45" s="97" t="str">
        <f t="shared" si="63"/>
        <v/>
      </c>
      <c r="R45" s="97" t="str">
        <f t="shared" si="63"/>
        <v/>
      </c>
      <c r="S45" s="97" t="str">
        <f t="shared" si="63"/>
        <v/>
      </c>
      <c r="T45" s="97" t="str">
        <f t="shared" si="64"/>
        <v/>
      </c>
      <c r="U45" s="97" t="str">
        <f t="shared" si="64"/>
        <v/>
      </c>
      <c r="V45" s="97" t="str">
        <f t="shared" si="64"/>
        <v/>
      </c>
      <c r="W45" s="97" t="str">
        <f t="shared" si="64"/>
        <v/>
      </c>
      <c r="X45" s="97" t="str">
        <f t="shared" si="64"/>
        <v/>
      </c>
      <c r="Y45" s="97" t="str">
        <f t="shared" si="64"/>
        <v/>
      </c>
      <c r="Z45" s="97" t="str">
        <f t="shared" si="64"/>
        <v/>
      </c>
      <c r="AA45" s="97" t="str">
        <f t="shared" si="64"/>
        <v/>
      </c>
      <c r="AB45" s="97" t="str">
        <f t="shared" si="64"/>
        <v/>
      </c>
      <c r="AC45" s="97" t="str">
        <f t="shared" si="64"/>
        <v/>
      </c>
      <c r="AD45" s="97" t="str">
        <f t="shared" si="65"/>
        <v/>
      </c>
      <c r="AE45" s="97" t="str">
        <f t="shared" si="65"/>
        <v/>
      </c>
      <c r="AF45" s="97" t="str">
        <f t="shared" si="65"/>
        <v/>
      </c>
      <c r="AG45" s="97" t="str">
        <f t="shared" si="65"/>
        <v/>
      </c>
      <c r="AH45" s="97" t="str">
        <f t="shared" si="65"/>
        <v/>
      </c>
      <c r="AI45" s="97" t="str">
        <f t="shared" si="65"/>
        <v/>
      </c>
      <c r="AJ45" s="97" t="str">
        <f t="shared" si="65"/>
        <v/>
      </c>
      <c r="AK45" s="97" t="str">
        <f t="shared" si="65"/>
        <v/>
      </c>
      <c r="AL45" s="97" t="str">
        <f t="shared" si="65"/>
        <v/>
      </c>
      <c r="AM45" s="97" t="str">
        <f t="shared" si="65"/>
        <v/>
      </c>
      <c r="AN45" s="97" t="str">
        <f t="shared" si="66"/>
        <v/>
      </c>
      <c r="AO45" s="97" t="str">
        <f t="shared" si="66"/>
        <v/>
      </c>
      <c r="AP45" s="97" t="str">
        <f t="shared" si="66"/>
        <v/>
      </c>
      <c r="AQ45" s="97" t="str">
        <f t="shared" si="66"/>
        <v/>
      </c>
      <c r="AR45" s="97" t="str">
        <f t="shared" si="66"/>
        <v/>
      </c>
      <c r="AS45" s="97" t="str">
        <f t="shared" si="66"/>
        <v/>
      </c>
      <c r="AT45" s="97" t="str">
        <f t="shared" si="66"/>
        <v/>
      </c>
      <c r="AU45" s="97" t="str">
        <f t="shared" si="66"/>
        <v/>
      </c>
      <c r="AV45" s="97" t="str">
        <f t="shared" si="66"/>
        <v/>
      </c>
      <c r="AW45" s="97" t="str">
        <f t="shared" si="66"/>
        <v/>
      </c>
      <c r="AX45" s="97" t="str">
        <f t="shared" si="67"/>
        <v/>
      </c>
      <c r="AY45" s="97" t="str">
        <f t="shared" si="67"/>
        <v/>
      </c>
      <c r="AZ45" s="97" t="str">
        <f t="shared" si="67"/>
        <v/>
      </c>
      <c r="BA45" s="97" t="str">
        <f t="shared" si="67"/>
        <v/>
      </c>
      <c r="BB45" s="97" t="str">
        <f t="shared" si="67"/>
        <v/>
      </c>
      <c r="BC45" s="97" t="str">
        <f t="shared" si="67"/>
        <v/>
      </c>
      <c r="BD45" s="97" t="str">
        <f t="shared" si="67"/>
        <v/>
      </c>
      <c r="BE45" s="97" t="str">
        <f t="shared" si="67"/>
        <v/>
      </c>
      <c r="BF45" s="97" t="str">
        <f t="shared" si="67"/>
        <v/>
      </c>
      <c r="BG45" s="97" t="str">
        <f t="shared" si="67"/>
        <v/>
      </c>
      <c r="BH45" s="97" t="str">
        <f t="shared" si="68"/>
        <v/>
      </c>
      <c r="BI45" s="97" t="str">
        <f t="shared" si="68"/>
        <v/>
      </c>
      <c r="BJ45" s="97" t="str">
        <f t="shared" si="68"/>
        <v/>
      </c>
      <c r="BK45" s="97" t="str">
        <f t="shared" si="68"/>
        <v/>
      </c>
      <c r="BL45" s="97" t="str">
        <f t="shared" si="68"/>
        <v/>
      </c>
      <c r="BM45" s="97" t="str">
        <f t="shared" si="68"/>
        <v/>
      </c>
      <c r="BN45" s="98"/>
    </row>
    <row r="46" spans="1:66" ht="30.75" x14ac:dyDescent="0.35">
      <c r="A46" t="str">
        <f>VLOOKUP(Milestones[[#This Row],[Task Description]],'Plng &amp; Implntion'!C:F,4,FALSE)</f>
        <v>No</v>
      </c>
      <c r="B46" s="156"/>
      <c r="C46" s="155" t="s">
        <v>101</v>
      </c>
      <c r="D46" s="242"/>
      <c r="E46" s="243"/>
      <c r="F46" s="243"/>
      <c r="G46" s="243"/>
      <c r="H46" s="244">
        <v>0</v>
      </c>
      <c r="I46" s="96"/>
      <c r="J46" s="97" t="str">
        <f t="shared" si="63"/>
        <v/>
      </c>
      <c r="K46" s="97" t="str">
        <f t="shared" si="63"/>
        <v/>
      </c>
      <c r="L46" s="97" t="str">
        <f t="shared" si="63"/>
        <v/>
      </c>
      <c r="M46" s="97" t="str">
        <f t="shared" si="63"/>
        <v/>
      </c>
      <c r="N46" s="97" t="str">
        <f t="shared" si="63"/>
        <v/>
      </c>
      <c r="O46" s="97" t="str">
        <f t="shared" si="63"/>
        <v/>
      </c>
      <c r="P46" s="97" t="str">
        <f t="shared" si="63"/>
        <v/>
      </c>
      <c r="Q46" s="97" t="str">
        <f t="shared" si="63"/>
        <v/>
      </c>
      <c r="R46" s="97" t="str">
        <f t="shared" si="63"/>
        <v/>
      </c>
      <c r="S46" s="97" t="str">
        <f t="shared" si="63"/>
        <v/>
      </c>
      <c r="T46" s="97" t="str">
        <f t="shared" si="64"/>
        <v/>
      </c>
      <c r="U46" s="97" t="str">
        <f t="shared" si="64"/>
        <v/>
      </c>
      <c r="V46" s="97" t="str">
        <f t="shared" si="64"/>
        <v/>
      </c>
      <c r="W46" s="97" t="str">
        <f t="shared" si="64"/>
        <v/>
      </c>
      <c r="X46" s="97" t="str">
        <f t="shared" si="64"/>
        <v/>
      </c>
      <c r="Y46" s="97" t="str">
        <f t="shared" si="64"/>
        <v/>
      </c>
      <c r="Z46" s="97" t="str">
        <f t="shared" si="64"/>
        <v/>
      </c>
      <c r="AA46" s="97" t="str">
        <f t="shared" si="64"/>
        <v/>
      </c>
      <c r="AB46" s="97" t="str">
        <f t="shared" si="64"/>
        <v/>
      </c>
      <c r="AC46" s="97" t="str">
        <f t="shared" si="64"/>
        <v/>
      </c>
      <c r="AD46" s="97" t="str">
        <f t="shared" si="65"/>
        <v/>
      </c>
      <c r="AE46" s="97" t="str">
        <f t="shared" si="65"/>
        <v/>
      </c>
      <c r="AF46" s="97" t="str">
        <f t="shared" si="65"/>
        <v/>
      </c>
      <c r="AG46" s="97" t="str">
        <f t="shared" si="65"/>
        <v/>
      </c>
      <c r="AH46" s="97" t="str">
        <f t="shared" si="65"/>
        <v/>
      </c>
      <c r="AI46" s="97" t="str">
        <f t="shared" si="65"/>
        <v/>
      </c>
      <c r="AJ46" s="97" t="str">
        <f t="shared" si="65"/>
        <v/>
      </c>
      <c r="AK46" s="97" t="str">
        <f t="shared" si="65"/>
        <v/>
      </c>
      <c r="AL46" s="97" t="str">
        <f t="shared" si="65"/>
        <v/>
      </c>
      <c r="AM46" s="97" t="str">
        <f t="shared" si="65"/>
        <v/>
      </c>
      <c r="AN46" s="97" t="str">
        <f t="shared" si="66"/>
        <v/>
      </c>
      <c r="AO46" s="97" t="str">
        <f t="shared" si="66"/>
        <v/>
      </c>
      <c r="AP46" s="97" t="str">
        <f t="shared" si="66"/>
        <v/>
      </c>
      <c r="AQ46" s="97" t="str">
        <f t="shared" si="66"/>
        <v/>
      </c>
      <c r="AR46" s="97" t="str">
        <f t="shared" si="66"/>
        <v/>
      </c>
      <c r="AS46" s="97" t="str">
        <f t="shared" si="66"/>
        <v/>
      </c>
      <c r="AT46" s="97" t="str">
        <f t="shared" si="66"/>
        <v/>
      </c>
      <c r="AU46" s="97" t="str">
        <f t="shared" si="66"/>
        <v/>
      </c>
      <c r="AV46" s="97" t="str">
        <f t="shared" si="66"/>
        <v/>
      </c>
      <c r="AW46" s="97" t="str">
        <f t="shared" si="66"/>
        <v/>
      </c>
      <c r="AX46" s="97" t="str">
        <f t="shared" si="67"/>
        <v/>
      </c>
      <c r="AY46" s="97" t="str">
        <f t="shared" si="67"/>
        <v/>
      </c>
      <c r="AZ46" s="97" t="str">
        <f t="shared" si="67"/>
        <v/>
      </c>
      <c r="BA46" s="97" t="str">
        <f t="shared" si="67"/>
        <v/>
      </c>
      <c r="BB46" s="97" t="str">
        <f t="shared" si="67"/>
        <v/>
      </c>
      <c r="BC46" s="97" t="str">
        <f t="shared" si="67"/>
        <v/>
      </c>
      <c r="BD46" s="97" t="str">
        <f t="shared" si="67"/>
        <v/>
      </c>
      <c r="BE46" s="97" t="str">
        <f t="shared" si="67"/>
        <v/>
      </c>
      <c r="BF46" s="97" t="str">
        <f t="shared" si="67"/>
        <v/>
      </c>
      <c r="BG46" s="97" t="str">
        <f t="shared" si="67"/>
        <v/>
      </c>
      <c r="BH46" s="97" t="str">
        <f t="shared" si="68"/>
        <v/>
      </c>
      <c r="BI46" s="97" t="str">
        <f t="shared" si="68"/>
        <v/>
      </c>
      <c r="BJ46" s="97" t="str">
        <f t="shared" si="68"/>
        <v/>
      </c>
      <c r="BK46" s="97" t="str">
        <f t="shared" si="68"/>
        <v/>
      </c>
      <c r="BL46" s="97" t="str">
        <f t="shared" si="68"/>
        <v/>
      </c>
      <c r="BM46" s="97" t="str">
        <f t="shared" si="68"/>
        <v/>
      </c>
      <c r="BN46" s="98"/>
    </row>
    <row r="47" spans="1:66" x14ac:dyDescent="0.35">
      <c r="A47" t="str">
        <f>VLOOKUP(Milestones[[#This Row],[Task Description]],'Plng &amp; Implntion'!C:F,4,FALSE)</f>
        <v>No</v>
      </c>
      <c r="B47" s="156"/>
      <c r="C47" s="155" t="s">
        <v>43</v>
      </c>
      <c r="D47" s="242"/>
      <c r="E47" s="243"/>
      <c r="F47" s="243"/>
      <c r="G47" s="243"/>
      <c r="H47" s="244">
        <v>0</v>
      </c>
      <c r="I47" s="96"/>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8"/>
    </row>
    <row r="48" spans="1:66" ht="30.75" x14ac:dyDescent="0.35">
      <c r="A48" t="str">
        <f>VLOOKUP(Milestones[[#This Row],[Task Description]],'Plng &amp; Implntion'!C:F,4,FALSE)</f>
        <v>No</v>
      </c>
      <c r="B48" s="156"/>
      <c r="C48" s="155" t="s">
        <v>44</v>
      </c>
      <c r="D48" s="242"/>
      <c r="E48" s="243"/>
      <c r="F48" s="243"/>
      <c r="G48" s="243"/>
      <c r="H48" s="244">
        <v>0</v>
      </c>
      <c r="I48" s="96"/>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8"/>
    </row>
    <row r="49" spans="1:66" x14ac:dyDescent="0.35">
      <c r="A49" t="str">
        <f>VLOOKUP(Milestones[[#This Row],[Task Description]],'Plng &amp; Implntion'!C:F,4,FALSE)</f>
        <v>No</v>
      </c>
      <c r="B49" s="156"/>
      <c r="C49" s="155" t="s">
        <v>102</v>
      </c>
      <c r="D49" s="242"/>
      <c r="E49" s="243"/>
      <c r="F49" s="243"/>
      <c r="G49" s="243"/>
      <c r="H49" s="244">
        <v>0</v>
      </c>
      <c r="I49" s="96"/>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8"/>
    </row>
    <row r="50" spans="1:66" ht="30.75" x14ac:dyDescent="0.35">
      <c r="A50" t="str">
        <f>VLOOKUP(Milestones[[#This Row],[Task Description]],'Plng &amp; Implntion'!C:F,4,FALSE)</f>
        <v>No</v>
      </c>
      <c r="B50" s="156"/>
      <c r="C50" s="155" t="s">
        <v>45</v>
      </c>
      <c r="D50" s="242"/>
      <c r="E50" s="243"/>
      <c r="F50" s="243"/>
      <c r="G50" s="243"/>
      <c r="H50" s="244">
        <v>0</v>
      </c>
      <c r="I50" s="96"/>
      <c r="J50" s="97" t="str">
        <f t="shared" ref="J50:S59" si="69">IF(AND($D50="Goal",J$5&gt;=$E50,J$5&lt;=$E50+$H50-1),2,IF(AND($D50="Milestone",J$5&gt;=$E50,J$5&lt;=$E50+$H50-1),1,""))</f>
        <v/>
      </c>
      <c r="K50" s="97" t="str">
        <f t="shared" si="69"/>
        <v/>
      </c>
      <c r="L50" s="97" t="str">
        <f t="shared" si="69"/>
        <v/>
      </c>
      <c r="M50" s="97" t="str">
        <f t="shared" si="69"/>
        <v/>
      </c>
      <c r="N50" s="97" t="str">
        <f t="shared" si="69"/>
        <v/>
      </c>
      <c r="O50" s="97" t="str">
        <f t="shared" si="69"/>
        <v/>
      </c>
      <c r="P50" s="97" t="str">
        <f t="shared" si="69"/>
        <v/>
      </c>
      <c r="Q50" s="97" t="str">
        <f t="shared" si="69"/>
        <v/>
      </c>
      <c r="R50" s="97" t="str">
        <f t="shared" si="69"/>
        <v/>
      </c>
      <c r="S50" s="97" t="str">
        <f t="shared" si="69"/>
        <v/>
      </c>
      <c r="T50" s="97" t="str">
        <f t="shared" ref="T50:AC59" si="70">IF(AND($D50="Goal",T$5&gt;=$E50,T$5&lt;=$E50+$H50-1),2,IF(AND($D50="Milestone",T$5&gt;=$E50,T$5&lt;=$E50+$H50-1),1,""))</f>
        <v/>
      </c>
      <c r="U50" s="97" t="str">
        <f t="shared" si="70"/>
        <v/>
      </c>
      <c r="V50" s="97" t="str">
        <f t="shared" si="70"/>
        <v/>
      </c>
      <c r="W50" s="97" t="str">
        <f t="shared" si="70"/>
        <v/>
      </c>
      <c r="X50" s="97" t="str">
        <f t="shared" si="70"/>
        <v/>
      </c>
      <c r="Y50" s="97" t="str">
        <f t="shared" si="70"/>
        <v/>
      </c>
      <c r="Z50" s="97" t="str">
        <f t="shared" si="70"/>
        <v/>
      </c>
      <c r="AA50" s="97" t="str">
        <f t="shared" si="70"/>
        <v/>
      </c>
      <c r="AB50" s="97" t="str">
        <f t="shared" si="70"/>
        <v/>
      </c>
      <c r="AC50" s="97" t="str">
        <f t="shared" si="70"/>
        <v/>
      </c>
      <c r="AD50" s="97" t="str">
        <f t="shared" ref="AD50:AM59" si="71">IF(AND($D50="Goal",AD$5&gt;=$E50,AD$5&lt;=$E50+$H50-1),2,IF(AND($D50="Milestone",AD$5&gt;=$E50,AD$5&lt;=$E50+$H50-1),1,""))</f>
        <v/>
      </c>
      <c r="AE50" s="97" t="str">
        <f t="shared" si="71"/>
        <v/>
      </c>
      <c r="AF50" s="97" t="str">
        <f t="shared" si="71"/>
        <v/>
      </c>
      <c r="AG50" s="97" t="str">
        <f t="shared" si="71"/>
        <v/>
      </c>
      <c r="AH50" s="97" t="str">
        <f t="shared" si="71"/>
        <v/>
      </c>
      <c r="AI50" s="97" t="str">
        <f t="shared" si="71"/>
        <v/>
      </c>
      <c r="AJ50" s="97" t="str">
        <f t="shared" si="71"/>
        <v/>
      </c>
      <c r="AK50" s="97" t="str">
        <f t="shared" si="71"/>
        <v/>
      </c>
      <c r="AL50" s="97" t="str">
        <f t="shared" si="71"/>
        <v/>
      </c>
      <c r="AM50" s="97" t="str">
        <f t="shared" si="71"/>
        <v/>
      </c>
      <c r="AN50" s="97" t="str">
        <f t="shared" ref="AN50:AW59" si="72">IF(AND($D50="Goal",AN$5&gt;=$E50,AN$5&lt;=$E50+$H50-1),2,IF(AND($D50="Milestone",AN$5&gt;=$E50,AN$5&lt;=$E50+$H50-1),1,""))</f>
        <v/>
      </c>
      <c r="AO50" s="97" t="str">
        <f t="shared" si="72"/>
        <v/>
      </c>
      <c r="AP50" s="97" t="str">
        <f t="shared" si="72"/>
        <v/>
      </c>
      <c r="AQ50" s="97" t="str">
        <f t="shared" si="72"/>
        <v/>
      </c>
      <c r="AR50" s="97" t="str">
        <f t="shared" si="72"/>
        <v/>
      </c>
      <c r="AS50" s="97" t="str">
        <f t="shared" si="72"/>
        <v/>
      </c>
      <c r="AT50" s="97" t="str">
        <f t="shared" si="72"/>
        <v/>
      </c>
      <c r="AU50" s="97" t="str">
        <f t="shared" si="72"/>
        <v/>
      </c>
      <c r="AV50" s="97" t="str">
        <f t="shared" si="72"/>
        <v/>
      </c>
      <c r="AW50" s="97" t="str">
        <f t="shared" si="72"/>
        <v/>
      </c>
      <c r="AX50" s="97" t="str">
        <f t="shared" ref="AX50:BG59" si="73">IF(AND($D50="Goal",AX$5&gt;=$E50,AX$5&lt;=$E50+$H50-1),2,IF(AND($D50="Milestone",AX$5&gt;=$E50,AX$5&lt;=$E50+$H50-1),1,""))</f>
        <v/>
      </c>
      <c r="AY50" s="97" t="str">
        <f t="shared" si="73"/>
        <v/>
      </c>
      <c r="AZ50" s="97" t="str">
        <f t="shared" si="73"/>
        <v/>
      </c>
      <c r="BA50" s="97" t="str">
        <f t="shared" si="73"/>
        <v/>
      </c>
      <c r="BB50" s="97" t="str">
        <f t="shared" si="73"/>
        <v/>
      </c>
      <c r="BC50" s="97" t="str">
        <f t="shared" si="73"/>
        <v/>
      </c>
      <c r="BD50" s="97" t="str">
        <f t="shared" si="73"/>
        <v/>
      </c>
      <c r="BE50" s="97" t="str">
        <f t="shared" si="73"/>
        <v/>
      </c>
      <c r="BF50" s="97" t="str">
        <f t="shared" si="73"/>
        <v/>
      </c>
      <c r="BG50" s="97" t="str">
        <f t="shared" si="73"/>
        <v/>
      </c>
      <c r="BH50" s="97" t="str">
        <f t="shared" ref="BH50:BM59" si="74">IF(AND($D50="Goal",BH$5&gt;=$E50,BH$5&lt;=$E50+$H50-1),2,IF(AND($D50="Milestone",BH$5&gt;=$E50,BH$5&lt;=$E50+$H50-1),1,""))</f>
        <v/>
      </c>
      <c r="BI50" s="97" t="str">
        <f t="shared" si="74"/>
        <v/>
      </c>
      <c r="BJ50" s="97" t="str">
        <f t="shared" si="74"/>
        <v/>
      </c>
      <c r="BK50" s="97" t="str">
        <f t="shared" si="74"/>
        <v/>
      </c>
      <c r="BL50" s="97" t="str">
        <f t="shared" si="74"/>
        <v/>
      </c>
      <c r="BM50" s="97" t="str">
        <f t="shared" si="74"/>
        <v/>
      </c>
      <c r="BN50" s="98"/>
    </row>
    <row r="51" spans="1:66" ht="30.75" x14ac:dyDescent="0.35">
      <c r="A51" t="str">
        <f>VLOOKUP(Milestones[[#This Row],[Task Description]],'Plng &amp; Implntion'!C:F,4,FALSE)</f>
        <v>No</v>
      </c>
      <c r="B51" s="156"/>
      <c r="C51" s="155" t="s">
        <v>46</v>
      </c>
      <c r="D51" s="242"/>
      <c r="E51" s="243"/>
      <c r="F51" s="243"/>
      <c r="G51" s="243"/>
      <c r="H51" s="244">
        <v>0</v>
      </c>
      <c r="I51" s="96"/>
      <c r="J51" s="97" t="str">
        <f t="shared" si="69"/>
        <v/>
      </c>
      <c r="K51" s="97" t="str">
        <f t="shared" si="69"/>
        <v/>
      </c>
      <c r="L51" s="97" t="str">
        <f t="shared" si="69"/>
        <v/>
      </c>
      <c r="M51" s="97" t="str">
        <f t="shared" si="69"/>
        <v/>
      </c>
      <c r="N51" s="97" t="str">
        <f t="shared" si="69"/>
        <v/>
      </c>
      <c r="O51" s="97" t="str">
        <f t="shared" si="69"/>
        <v/>
      </c>
      <c r="P51" s="97" t="str">
        <f t="shared" si="69"/>
        <v/>
      </c>
      <c r="Q51" s="97" t="str">
        <f t="shared" si="69"/>
        <v/>
      </c>
      <c r="R51" s="97" t="str">
        <f t="shared" si="69"/>
        <v/>
      </c>
      <c r="S51" s="97" t="str">
        <f t="shared" si="69"/>
        <v/>
      </c>
      <c r="T51" s="97" t="str">
        <f t="shared" si="70"/>
        <v/>
      </c>
      <c r="U51" s="97" t="str">
        <f t="shared" si="70"/>
        <v/>
      </c>
      <c r="V51" s="97" t="str">
        <f t="shared" si="70"/>
        <v/>
      </c>
      <c r="W51" s="97" t="str">
        <f t="shared" si="70"/>
        <v/>
      </c>
      <c r="X51" s="97" t="str">
        <f t="shared" si="70"/>
        <v/>
      </c>
      <c r="Y51" s="97" t="str">
        <f t="shared" si="70"/>
        <v/>
      </c>
      <c r="Z51" s="97" t="str">
        <f t="shared" si="70"/>
        <v/>
      </c>
      <c r="AA51" s="97" t="str">
        <f t="shared" si="70"/>
        <v/>
      </c>
      <c r="AB51" s="97" t="str">
        <f t="shared" si="70"/>
        <v/>
      </c>
      <c r="AC51" s="97" t="str">
        <f t="shared" si="70"/>
        <v/>
      </c>
      <c r="AD51" s="97" t="str">
        <f t="shared" si="71"/>
        <v/>
      </c>
      <c r="AE51" s="97" t="str">
        <f t="shared" si="71"/>
        <v/>
      </c>
      <c r="AF51" s="97" t="str">
        <f t="shared" si="71"/>
        <v/>
      </c>
      <c r="AG51" s="97" t="str">
        <f t="shared" si="71"/>
        <v/>
      </c>
      <c r="AH51" s="97" t="str">
        <f t="shared" si="71"/>
        <v/>
      </c>
      <c r="AI51" s="97" t="str">
        <f t="shared" si="71"/>
        <v/>
      </c>
      <c r="AJ51" s="97" t="str">
        <f t="shared" si="71"/>
        <v/>
      </c>
      <c r="AK51" s="97" t="str">
        <f t="shared" si="71"/>
        <v/>
      </c>
      <c r="AL51" s="97" t="str">
        <f t="shared" si="71"/>
        <v/>
      </c>
      <c r="AM51" s="97" t="str">
        <f t="shared" si="71"/>
        <v/>
      </c>
      <c r="AN51" s="97" t="str">
        <f t="shared" si="72"/>
        <v/>
      </c>
      <c r="AO51" s="97" t="str">
        <f t="shared" si="72"/>
        <v/>
      </c>
      <c r="AP51" s="97" t="str">
        <f t="shared" si="72"/>
        <v/>
      </c>
      <c r="AQ51" s="97" t="str">
        <f t="shared" si="72"/>
        <v/>
      </c>
      <c r="AR51" s="97" t="str">
        <f t="shared" si="72"/>
        <v/>
      </c>
      <c r="AS51" s="97" t="str">
        <f t="shared" si="72"/>
        <v/>
      </c>
      <c r="AT51" s="97" t="str">
        <f t="shared" si="72"/>
        <v/>
      </c>
      <c r="AU51" s="97" t="str">
        <f t="shared" si="72"/>
        <v/>
      </c>
      <c r="AV51" s="97" t="str">
        <f t="shared" si="72"/>
        <v/>
      </c>
      <c r="AW51" s="97" t="str">
        <f t="shared" si="72"/>
        <v/>
      </c>
      <c r="AX51" s="97" t="str">
        <f t="shared" si="73"/>
        <v/>
      </c>
      <c r="AY51" s="97" t="str">
        <f t="shared" si="73"/>
        <v/>
      </c>
      <c r="AZ51" s="97" t="str">
        <f t="shared" si="73"/>
        <v/>
      </c>
      <c r="BA51" s="97" t="str">
        <f t="shared" si="73"/>
        <v/>
      </c>
      <c r="BB51" s="97" t="str">
        <f t="shared" si="73"/>
        <v/>
      </c>
      <c r="BC51" s="97" t="str">
        <f t="shared" si="73"/>
        <v/>
      </c>
      <c r="BD51" s="97" t="str">
        <f t="shared" si="73"/>
        <v/>
      </c>
      <c r="BE51" s="97" t="str">
        <f t="shared" si="73"/>
        <v/>
      </c>
      <c r="BF51" s="97" t="str">
        <f t="shared" si="73"/>
        <v/>
      </c>
      <c r="BG51" s="97" t="str">
        <f t="shared" si="73"/>
        <v/>
      </c>
      <c r="BH51" s="97" t="str">
        <f t="shared" si="74"/>
        <v/>
      </c>
      <c r="BI51" s="97" t="str">
        <f t="shared" si="74"/>
        <v/>
      </c>
      <c r="BJ51" s="97" t="str">
        <f t="shared" si="74"/>
        <v/>
      </c>
      <c r="BK51" s="97" t="str">
        <f t="shared" si="74"/>
        <v/>
      </c>
      <c r="BL51" s="97" t="str">
        <f t="shared" si="74"/>
        <v/>
      </c>
      <c r="BM51" s="97" t="str">
        <f t="shared" si="74"/>
        <v/>
      </c>
      <c r="BN51" s="98"/>
    </row>
    <row r="52" spans="1:66" ht="30.75" x14ac:dyDescent="0.35">
      <c r="A52" t="str">
        <f>VLOOKUP(Milestones[[#This Row],[Task Description]],'Plng &amp; Implntion'!C:F,4,FALSE)</f>
        <v>No</v>
      </c>
      <c r="B52" s="156"/>
      <c r="C52" s="155" t="s">
        <v>47</v>
      </c>
      <c r="D52" s="242"/>
      <c r="E52" s="243"/>
      <c r="F52" s="243"/>
      <c r="G52" s="243"/>
      <c r="H52" s="244">
        <v>0</v>
      </c>
      <c r="I52" s="96"/>
      <c r="J52" s="97" t="str">
        <f t="shared" si="69"/>
        <v/>
      </c>
      <c r="K52" s="97" t="str">
        <f t="shared" si="69"/>
        <v/>
      </c>
      <c r="L52" s="97" t="str">
        <f t="shared" si="69"/>
        <v/>
      </c>
      <c r="M52" s="97" t="str">
        <f t="shared" si="69"/>
        <v/>
      </c>
      <c r="N52" s="97" t="str">
        <f t="shared" si="69"/>
        <v/>
      </c>
      <c r="O52" s="97" t="str">
        <f t="shared" si="69"/>
        <v/>
      </c>
      <c r="P52" s="97" t="str">
        <f t="shared" si="69"/>
        <v/>
      </c>
      <c r="Q52" s="97" t="str">
        <f t="shared" si="69"/>
        <v/>
      </c>
      <c r="R52" s="97" t="str">
        <f t="shared" si="69"/>
        <v/>
      </c>
      <c r="S52" s="97" t="str">
        <f t="shared" si="69"/>
        <v/>
      </c>
      <c r="T52" s="97" t="str">
        <f t="shared" si="70"/>
        <v/>
      </c>
      <c r="U52" s="97" t="str">
        <f t="shared" si="70"/>
        <v/>
      </c>
      <c r="V52" s="97" t="str">
        <f t="shared" si="70"/>
        <v/>
      </c>
      <c r="W52" s="97" t="str">
        <f t="shared" si="70"/>
        <v/>
      </c>
      <c r="X52" s="97" t="str">
        <f t="shared" si="70"/>
        <v/>
      </c>
      <c r="Y52" s="97" t="str">
        <f t="shared" si="70"/>
        <v/>
      </c>
      <c r="Z52" s="97" t="str">
        <f t="shared" si="70"/>
        <v/>
      </c>
      <c r="AA52" s="97" t="str">
        <f t="shared" si="70"/>
        <v/>
      </c>
      <c r="AB52" s="97" t="str">
        <f t="shared" si="70"/>
        <v/>
      </c>
      <c r="AC52" s="97" t="str">
        <f t="shared" si="70"/>
        <v/>
      </c>
      <c r="AD52" s="97" t="str">
        <f t="shared" si="71"/>
        <v/>
      </c>
      <c r="AE52" s="97" t="str">
        <f t="shared" si="71"/>
        <v/>
      </c>
      <c r="AF52" s="97" t="str">
        <f t="shared" si="71"/>
        <v/>
      </c>
      <c r="AG52" s="97" t="str">
        <f t="shared" si="71"/>
        <v/>
      </c>
      <c r="AH52" s="97" t="str">
        <f t="shared" si="71"/>
        <v/>
      </c>
      <c r="AI52" s="97" t="str">
        <f t="shared" si="71"/>
        <v/>
      </c>
      <c r="AJ52" s="97" t="str">
        <f t="shared" si="71"/>
        <v/>
      </c>
      <c r="AK52" s="97" t="str">
        <f t="shared" si="71"/>
        <v/>
      </c>
      <c r="AL52" s="97" t="str">
        <f t="shared" si="71"/>
        <v/>
      </c>
      <c r="AM52" s="97" t="str">
        <f t="shared" si="71"/>
        <v/>
      </c>
      <c r="AN52" s="97" t="str">
        <f t="shared" si="72"/>
        <v/>
      </c>
      <c r="AO52" s="97" t="str">
        <f t="shared" si="72"/>
        <v/>
      </c>
      <c r="AP52" s="97" t="str">
        <f t="shared" si="72"/>
        <v/>
      </c>
      <c r="AQ52" s="97" t="str">
        <f t="shared" si="72"/>
        <v/>
      </c>
      <c r="AR52" s="97" t="str">
        <f t="shared" si="72"/>
        <v/>
      </c>
      <c r="AS52" s="97" t="str">
        <f t="shared" si="72"/>
        <v/>
      </c>
      <c r="AT52" s="97" t="str">
        <f t="shared" si="72"/>
        <v/>
      </c>
      <c r="AU52" s="97" t="str">
        <f t="shared" si="72"/>
        <v/>
      </c>
      <c r="AV52" s="97" t="str">
        <f t="shared" si="72"/>
        <v/>
      </c>
      <c r="AW52" s="97" t="str">
        <f t="shared" si="72"/>
        <v/>
      </c>
      <c r="AX52" s="97" t="str">
        <f t="shared" si="73"/>
        <v/>
      </c>
      <c r="AY52" s="97" t="str">
        <f t="shared" si="73"/>
        <v/>
      </c>
      <c r="AZ52" s="97" t="str">
        <f t="shared" si="73"/>
        <v/>
      </c>
      <c r="BA52" s="97" t="str">
        <f t="shared" si="73"/>
        <v/>
      </c>
      <c r="BB52" s="97" t="str">
        <f t="shared" si="73"/>
        <v/>
      </c>
      <c r="BC52" s="97" t="str">
        <f t="shared" si="73"/>
        <v/>
      </c>
      <c r="BD52" s="97" t="str">
        <f t="shared" si="73"/>
        <v/>
      </c>
      <c r="BE52" s="97" t="str">
        <f t="shared" si="73"/>
        <v/>
      </c>
      <c r="BF52" s="97" t="str">
        <f t="shared" si="73"/>
        <v/>
      </c>
      <c r="BG52" s="97" t="str">
        <f t="shared" si="73"/>
        <v/>
      </c>
      <c r="BH52" s="97" t="str">
        <f t="shared" si="74"/>
        <v/>
      </c>
      <c r="BI52" s="97" t="str">
        <f t="shared" si="74"/>
        <v/>
      </c>
      <c r="BJ52" s="97" t="str">
        <f t="shared" si="74"/>
        <v/>
      </c>
      <c r="BK52" s="97" t="str">
        <f t="shared" si="74"/>
        <v/>
      </c>
      <c r="BL52" s="97" t="str">
        <f t="shared" si="74"/>
        <v/>
      </c>
      <c r="BM52" s="97" t="str">
        <f t="shared" si="74"/>
        <v/>
      </c>
      <c r="BN52" s="98"/>
    </row>
    <row r="53" spans="1:66" x14ac:dyDescent="0.35">
      <c r="B53" s="156"/>
      <c r="C53" s="87"/>
      <c r="D53" s="242"/>
      <c r="E53" s="243"/>
      <c r="F53" s="243"/>
      <c r="G53" s="243"/>
      <c r="H53" s="244">
        <v>0</v>
      </c>
      <c r="I53" s="96"/>
      <c r="J53" s="97" t="str">
        <f t="shared" si="69"/>
        <v/>
      </c>
      <c r="K53" s="97" t="str">
        <f t="shared" si="69"/>
        <v/>
      </c>
      <c r="L53" s="97" t="str">
        <f t="shared" si="69"/>
        <v/>
      </c>
      <c r="M53" s="97" t="str">
        <f t="shared" si="69"/>
        <v/>
      </c>
      <c r="N53" s="97" t="str">
        <f t="shared" si="69"/>
        <v/>
      </c>
      <c r="O53" s="97" t="str">
        <f t="shared" si="69"/>
        <v/>
      </c>
      <c r="P53" s="97" t="str">
        <f t="shared" si="69"/>
        <v/>
      </c>
      <c r="Q53" s="97" t="str">
        <f t="shared" si="69"/>
        <v/>
      </c>
      <c r="R53" s="97" t="str">
        <f t="shared" si="69"/>
        <v/>
      </c>
      <c r="S53" s="97" t="str">
        <f t="shared" si="69"/>
        <v/>
      </c>
      <c r="T53" s="97" t="str">
        <f t="shared" si="70"/>
        <v/>
      </c>
      <c r="U53" s="97" t="str">
        <f t="shared" si="70"/>
        <v/>
      </c>
      <c r="V53" s="97" t="str">
        <f t="shared" si="70"/>
        <v/>
      </c>
      <c r="W53" s="97" t="str">
        <f t="shared" si="70"/>
        <v/>
      </c>
      <c r="X53" s="97" t="str">
        <f t="shared" si="70"/>
        <v/>
      </c>
      <c r="Y53" s="97" t="str">
        <f t="shared" si="70"/>
        <v/>
      </c>
      <c r="Z53" s="97" t="str">
        <f t="shared" si="70"/>
        <v/>
      </c>
      <c r="AA53" s="97" t="str">
        <f t="shared" si="70"/>
        <v/>
      </c>
      <c r="AB53" s="97" t="str">
        <f t="shared" si="70"/>
        <v/>
      </c>
      <c r="AC53" s="97" t="str">
        <f t="shared" si="70"/>
        <v/>
      </c>
      <c r="AD53" s="97" t="str">
        <f t="shared" si="71"/>
        <v/>
      </c>
      <c r="AE53" s="97" t="str">
        <f t="shared" si="71"/>
        <v/>
      </c>
      <c r="AF53" s="97" t="str">
        <f t="shared" si="71"/>
        <v/>
      </c>
      <c r="AG53" s="97" t="str">
        <f t="shared" si="71"/>
        <v/>
      </c>
      <c r="AH53" s="97" t="str">
        <f t="shared" si="71"/>
        <v/>
      </c>
      <c r="AI53" s="97" t="str">
        <f t="shared" si="71"/>
        <v/>
      </c>
      <c r="AJ53" s="97" t="str">
        <f t="shared" si="71"/>
        <v/>
      </c>
      <c r="AK53" s="97" t="str">
        <f t="shared" si="71"/>
        <v/>
      </c>
      <c r="AL53" s="97" t="str">
        <f t="shared" si="71"/>
        <v/>
      </c>
      <c r="AM53" s="97" t="str">
        <f t="shared" si="71"/>
        <v/>
      </c>
      <c r="AN53" s="97" t="str">
        <f t="shared" si="72"/>
        <v/>
      </c>
      <c r="AO53" s="97" t="str">
        <f t="shared" si="72"/>
        <v/>
      </c>
      <c r="AP53" s="97" t="str">
        <f t="shared" si="72"/>
        <v/>
      </c>
      <c r="AQ53" s="97" t="str">
        <f t="shared" si="72"/>
        <v/>
      </c>
      <c r="AR53" s="97" t="str">
        <f t="shared" si="72"/>
        <v/>
      </c>
      <c r="AS53" s="97" t="str">
        <f t="shared" si="72"/>
        <v/>
      </c>
      <c r="AT53" s="97" t="str">
        <f t="shared" si="72"/>
        <v/>
      </c>
      <c r="AU53" s="97" t="str">
        <f t="shared" si="72"/>
        <v/>
      </c>
      <c r="AV53" s="97" t="str">
        <f t="shared" si="72"/>
        <v/>
      </c>
      <c r="AW53" s="97" t="str">
        <f t="shared" si="72"/>
        <v/>
      </c>
      <c r="AX53" s="97" t="str">
        <f t="shared" si="73"/>
        <v/>
      </c>
      <c r="AY53" s="97" t="str">
        <f t="shared" si="73"/>
        <v/>
      </c>
      <c r="AZ53" s="97" t="str">
        <f t="shared" si="73"/>
        <v/>
      </c>
      <c r="BA53" s="97" t="str">
        <f t="shared" si="73"/>
        <v/>
      </c>
      <c r="BB53" s="97" t="str">
        <f t="shared" si="73"/>
        <v/>
      </c>
      <c r="BC53" s="97" t="str">
        <f t="shared" si="73"/>
        <v/>
      </c>
      <c r="BD53" s="97" t="str">
        <f t="shared" si="73"/>
        <v/>
      </c>
      <c r="BE53" s="97" t="str">
        <f t="shared" si="73"/>
        <v/>
      </c>
      <c r="BF53" s="97" t="str">
        <f t="shared" si="73"/>
        <v/>
      </c>
      <c r="BG53" s="97" t="str">
        <f t="shared" si="73"/>
        <v/>
      </c>
      <c r="BH53" s="97" t="str">
        <f t="shared" si="74"/>
        <v/>
      </c>
      <c r="BI53" s="97" t="str">
        <f t="shared" si="74"/>
        <v/>
      </c>
      <c r="BJ53" s="97" t="str">
        <f t="shared" si="74"/>
        <v/>
      </c>
      <c r="BK53" s="97" t="str">
        <f t="shared" si="74"/>
        <v/>
      </c>
      <c r="BL53" s="97" t="str">
        <f t="shared" si="74"/>
        <v/>
      </c>
      <c r="BM53" s="97" t="str">
        <f t="shared" si="74"/>
        <v/>
      </c>
      <c r="BN53" s="98"/>
    </row>
    <row r="54" spans="1:66" x14ac:dyDescent="0.35">
      <c r="A54" s="178" t="s">
        <v>129</v>
      </c>
      <c r="B54" s="156"/>
      <c r="C54" s="92" t="s">
        <v>4</v>
      </c>
      <c r="D54" s="245"/>
      <c r="E54" s="246"/>
      <c r="F54" s="246"/>
      <c r="G54" s="246"/>
      <c r="H54" s="247"/>
      <c r="I54" s="96"/>
      <c r="J54" s="97" t="str">
        <f t="shared" si="69"/>
        <v/>
      </c>
      <c r="K54" s="97" t="str">
        <f t="shared" si="69"/>
        <v/>
      </c>
      <c r="L54" s="97" t="str">
        <f t="shared" si="69"/>
        <v/>
      </c>
      <c r="M54" s="97" t="str">
        <f t="shared" si="69"/>
        <v/>
      </c>
      <c r="N54" s="97" t="str">
        <f t="shared" si="69"/>
        <v/>
      </c>
      <c r="O54" s="97" t="str">
        <f t="shared" si="69"/>
        <v/>
      </c>
      <c r="P54" s="97" t="str">
        <f t="shared" si="69"/>
        <v/>
      </c>
      <c r="Q54" s="97" t="str">
        <f t="shared" si="69"/>
        <v/>
      </c>
      <c r="R54" s="97" t="str">
        <f t="shared" si="69"/>
        <v/>
      </c>
      <c r="S54" s="97" t="str">
        <f t="shared" si="69"/>
        <v/>
      </c>
      <c r="T54" s="97" t="str">
        <f t="shared" si="70"/>
        <v/>
      </c>
      <c r="U54" s="97" t="str">
        <f t="shared" si="70"/>
        <v/>
      </c>
      <c r="V54" s="97" t="str">
        <f t="shared" si="70"/>
        <v/>
      </c>
      <c r="W54" s="97" t="str">
        <f t="shared" si="70"/>
        <v/>
      </c>
      <c r="X54" s="97" t="str">
        <f t="shared" si="70"/>
        <v/>
      </c>
      <c r="Y54" s="97" t="str">
        <f t="shared" si="70"/>
        <v/>
      </c>
      <c r="Z54" s="97" t="str">
        <f t="shared" si="70"/>
        <v/>
      </c>
      <c r="AA54" s="97" t="str">
        <f t="shared" si="70"/>
        <v/>
      </c>
      <c r="AB54" s="97" t="str">
        <f t="shared" si="70"/>
        <v/>
      </c>
      <c r="AC54" s="97" t="str">
        <f t="shared" si="70"/>
        <v/>
      </c>
      <c r="AD54" s="97" t="str">
        <f t="shared" si="71"/>
        <v/>
      </c>
      <c r="AE54" s="97" t="str">
        <f t="shared" si="71"/>
        <v/>
      </c>
      <c r="AF54" s="97" t="str">
        <f t="shared" si="71"/>
        <v/>
      </c>
      <c r="AG54" s="97" t="str">
        <f t="shared" si="71"/>
        <v/>
      </c>
      <c r="AH54" s="97" t="str">
        <f t="shared" si="71"/>
        <v/>
      </c>
      <c r="AI54" s="97" t="str">
        <f t="shared" si="71"/>
        <v/>
      </c>
      <c r="AJ54" s="97" t="str">
        <f t="shared" si="71"/>
        <v/>
      </c>
      <c r="AK54" s="97" t="str">
        <f t="shared" si="71"/>
        <v/>
      </c>
      <c r="AL54" s="97" t="str">
        <f t="shared" si="71"/>
        <v/>
      </c>
      <c r="AM54" s="97" t="str">
        <f t="shared" si="71"/>
        <v/>
      </c>
      <c r="AN54" s="97" t="str">
        <f t="shared" si="72"/>
        <v/>
      </c>
      <c r="AO54" s="97" t="str">
        <f t="shared" si="72"/>
        <v/>
      </c>
      <c r="AP54" s="97" t="str">
        <f t="shared" si="72"/>
        <v/>
      </c>
      <c r="AQ54" s="97" t="str">
        <f t="shared" si="72"/>
        <v/>
      </c>
      <c r="AR54" s="97" t="str">
        <f t="shared" si="72"/>
        <v/>
      </c>
      <c r="AS54" s="97" t="str">
        <f t="shared" si="72"/>
        <v/>
      </c>
      <c r="AT54" s="97" t="str">
        <f t="shared" si="72"/>
        <v/>
      </c>
      <c r="AU54" s="97" t="str">
        <f t="shared" si="72"/>
        <v/>
      </c>
      <c r="AV54" s="97" t="str">
        <f t="shared" si="72"/>
        <v/>
      </c>
      <c r="AW54" s="97" t="str">
        <f t="shared" si="72"/>
        <v/>
      </c>
      <c r="AX54" s="97" t="str">
        <f t="shared" si="73"/>
        <v/>
      </c>
      <c r="AY54" s="97" t="str">
        <f t="shared" si="73"/>
        <v/>
      </c>
      <c r="AZ54" s="97" t="str">
        <f t="shared" si="73"/>
        <v/>
      </c>
      <c r="BA54" s="97" t="str">
        <f t="shared" si="73"/>
        <v/>
      </c>
      <c r="BB54" s="97" t="str">
        <f t="shared" si="73"/>
        <v/>
      </c>
      <c r="BC54" s="97" t="str">
        <f t="shared" si="73"/>
        <v/>
      </c>
      <c r="BD54" s="97" t="str">
        <f t="shared" si="73"/>
        <v/>
      </c>
      <c r="BE54" s="97" t="str">
        <f t="shared" si="73"/>
        <v/>
      </c>
      <c r="BF54" s="97" t="str">
        <f t="shared" si="73"/>
        <v/>
      </c>
      <c r="BG54" s="97" t="str">
        <f t="shared" si="73"/>
        <v/>
      </c>
      <c r="BH54" s="97" t="str">
        <f t="shared" si="74"/>
        <v/>
      </c>
      <c r="BI54" s="97" t="str">
        <f t="shared" si="74"/>
        <v/>
      </c>
      <c r="BJ54" s="97" t="str">
        <f t="shared" si="74"/>
        <v/>
      </c>
      <c r="BK54" s="97" t="str">
        <f t="shared" si="74"/>
        <v/>
      </c>
      <c r="BL54" s="97" t="str">
        <f t="shared" si="74"/>
        <v/>
      </c>
      <c r="BM54" s="97" t="str">
        <f t="shared" si="74"/>
        <v/>
      </c>
      <c r="BN54" s="98"/>
    </row>
    <row r="55" spans="1:66" x14ac:dyDescent="0.35">
      <c r="A55" t="str">
        <f>VLOOKUP(Milestones[[#This Row],[Task Description]],'Wrkng Tgthr'!C:F,4,FALSE)</f>
        <v>Yes</v>
      </c>
      <c r="B55" s="156"/>
      <c r="C55" s="155" t="s">
        <v>103</v>
      </c>
      <c r="D55" s="242"/>
      <c r="E55" s="243"/>
      <c r="F55" s="243"/>
      <c r="G55" s="243"/>
      <c r="H55" s="244">
        <v>0</v>
      </c>
      <c r="I55" s="96"/>
      <c r="J55" s="97" t="str">
        <f t="shared" si="69"/>
        <v/>
      </c>
      <c r="K55" s="97" t="str">
        <f t="shared" si="69"/>
        <v/>
      </c>
      <c r="L55" s="97" t="str">
        <f t="shared" si="69"/>
        <v/>
      </c>
      <c r="M55" s="97" t="str">
        <f t="shared" si="69"/>
        <v/>
      </c>
      <c r="N55" s="97" t="str">
        <f t="shared" si="69"/>
        <v/>
      </c>
      <c r="O55" s="97" t="str">
        <f t="shared" si="69"/>
        <v/>
      </c>
      <c r="P55" s="97" t="str">
        <f t="shared" si="69"/>
        <v/>
      </c>
      <c r="Q55" s="97" t="str">
        <f t="shared" si="69"/>
        <v/>
      </c>
      <c r="R55" s="97" t="str">
        <f t="shared" si="69"/>
        <v/>
      </c>
      <c r="S55" s="97" t="str">
        <f t="shared" si="69"/>
        <v/>
      </c>
      <c r="T55" s="97" t="str">
        <f t="shared" si="70"/>
        <v/>
      </c>
      <c r="U55" s="97" t="str">
        <f t="shared" si="70"/>
        <v/>
      </c>
      <c r="V55" s="97" t="str">
        <f t="shared" si="70"/>
        <v/>
      </c>
      <c r="W55" s="97" t="str">
        <f t="shared" si="70"/>
        <v/>
      </c>
      <c r="X55" s="97" t="str">
        <f t="shared" si="70"/>
        <v/>
      </c>
      <c r="Y55" s="97" t="str">
        <f t="shared" si="70"/>
        <v/>
      </c>
      <c r="Z55" s="97" t="str">
        <f t="shared" si="70"/>
        <v/>
      </c>
      <c r="AA55" s="97" t="str">
        <f t="shared" si="70"/>
        <v/>
      </c>
      <c r="AB55" s="97" t="str">
        <f t="shared" si="70"/>
        <v/>
      </c>
      <c r="AC55" s="97" t="str">
        <f t="shared" si="70"/>
        <v/>
      </c>
      <c r="AD55" s="97" t="str">
        <f t="shared" si="71"/>
        <v/>
      </c>
      <c r="AE55" s="97" t="str">
        <f t="shared" si="71"/>
        <v/>
      </c>
      <c r="AF55" s="97" t="str">
        <f t="shared" si="71"/>
        <v/>
      </c>
      <c r="AG55" s="97" t="str">
        <f t="shared" si="71"/>
        <v/>
      </c>
      <c r="AH55" s="97" t="str">
        <f t="shared" si="71"/>
        <v/>
      </c>
      <c r="AI55" s="97" t="str">
        <f t="shared" si="71"/>
        <v/>
      </c>
      <c r="AJ55" s="97" t="str">
        <f t="shared" si="71"/>
        <v/>
      </c>
      <c r="AK55" s="97" t="str">
        <f t="shared" si="71"/>
        <v/>
      </c>
      <c r="AL55" s="97" t="str">
        <f t="shared" si="71"/>
        <v/>
      </c>
      <c r="AM55" s="97" t="str">
        <f t="shared" si="71"/>
        <v/>
      </c>
      <c r="AN55" s="97" t="str">
        <f t="shared" si="72"/>
        <v/>
      </c>
      <c r="AO55" s="97" t="str">
        <f t="shared" si="72"/>
        <v/>
      </c>
      <c r="AP55" s="97" t="str">
        <f t="shared" si="72"/>
        <v/>
      </c>
      <c r="AQ55" s="97" t="str">
        <f t="shared" si="72"/>
        <v/>
      </c>
      <c r="AR55" s="97" t="str">
        <f t="shared" si="72"/>
        <v/>
      </c>
      <c r="AS55" s="97" t="str">
        <f t="shared" si="72"/>
        <v/>
      </c>
      <c r="AT55" s="97" t="str">
        <f t="shared" si="72"/>
        <v/>
      </c>
      <c r="AU55" s="97" t="str">
        <f t="shared" si="72"/>
        <v/>
      </c>
      <c r="AV55" s="97" t="str">
        <f t="shared" si="72"/>
        <v/>
      </c>
      <c r="AW55" s="97" t="str">
        <f t="shared" si="72"/>
        <v/>
      </c>
      <c r="AX55" s="97" t="str">
        <f t="shared" si="73"/>
        <v/>
      </c>
      <c r="AY55" s="97" t="str">
        <f t="shared" si="73"/>
        <v/>
      </c>
      <c r="AZ55" s="97" t="str">
        <f t="shared" si="73"/>
        <v/>
      </c>
      <c r="BA55" s="97" t="str">
        <f t="shared" si="73"/>
        <v/>
      </c>
      <c r="BB55" s="97" t="str">
        <f t="shared" si="73"/>
        <v/>
      </c>
      <c r="BC55" s="97" t="str">
        <f t="shared" si="73"/>
        <v/>
      </c>
      <c r="BD55" s="97" t="str">
        <f t="shared" si="73"/>
        <v/>
      </c>
      <c r="BE55" s="97" t="str">
        <f t="shared" si="73"/>
        <v/>
      </c>
      <c r="BF55" s="97" t="str">
        <f t="shared" si="73"/>
        <v/>
      </c>
      <c r="BG55" s="97" t="str">
        <f t="shared" si="73"/>
        <v/>
      </c>
      <c r="BH55" s="97" t="str">
        <f t="shared" si="74"/>
        <v/>
      </c>
      <c r="BI55" s="97" t="str">
        <f t="shared" si="74"/>
        <v/>
      </c>
      <c r="BJ55" s="97" t="str">
        <f t="shared" si="74"/>
        <v/>
      </c>
      <c r="BK55" s="97" t="str">
        <f t="shared" si="74"/>
        <v/>
      </c>
      <c r="BL55" s="97" t="str">
        <f t="shared" si="74"/>
        <v/>
      </c>
      <c r="BM55" s="97" t="str">
        <f t="shared" si="74"/>
        <v/>
      </c>
      <c r="BN55" s="98"/>
    </row>
    <row r="56" spans="1:66" ht="30.75" x14ac:dyDescent="0.35">
      <c r="A56" t="str">
        <f>VLOOKUP(Milestones[[#This Row],[Task Description]],'Wrkng Tgthr'!C:F,4,FALSE)</f>
        <v>Yes</v>
      </c>
      <c r="B56" s="156"/>
      <c r="C56" s="155" t="s">
        <v>104</v>
      </c>
      <c r="D56" s="242"/>
      <c r="E56" s="243"/>
      <c r="F56" s="243"/>
      <c r="G56" s="243"/>
      <c r="H56" s="244">
        <v>0</v>
      </c>
      <c r="I56" s="96"/>
      <c r="J56" s="97" t="str">
        <f t="shared" si="69"/>
        <v/>
      </c>
      <c r="K56" s="97" t="str">
        <f t="shared" si="69"/>
        <v/>
      </c>
      <c r="L56" s="97" t="str">
        <f t="shared" si="69"/>
        <v/>
      </c>
      <c r="M56" s="97" t="str">
        <f t="shared" si="69"/>
        <v/>
      </c>
      <c r="N56" s="97" t="str">
        <f t="shared" si="69"/>
        <v/>
      </c>
      <c r="O56" s="97" t="str">
        <f t="shared" si="69"/>
        <v/>
      </c>
      <c r="P56" s="97" t="str">
        <f t="shared" si="69"/>
        <v/>
      </c>
      <c r="Q56" s="97" t="str">
        <f t="shared" si="69"/>
        <v/>
      </c>
      <c r="R56" s="97" t="str">
        <f t="shared" si="69"/>
        <v/>
      </c>
      <c r="S56" s="97" t="str">
        <f t="shared" si="69"/>
        <v/>
      </c>
      <c r="T56" s="97" t="str">
        <f t="shared" si="70"/>
        <v/>
      </c>
      <c r="U56" s="97" t="str">
        <f t="shared" si="70"/>
        <v/>
      </c>
      <c r="V56" s="97" t="str">
        <f t="shared" si="70"/>
        <v/>
      </c>
      <c r="W56" s="97" t="str">
        <f t="shared" si="70"/>
        <v/>
      </c>
      <c r="X56" s="97" t="str">
        <f t="shared" si="70"/>
        <v/>
      </c>
      <c r="Y56" s="97" t="str">
        <f t="shared" si="70"/>
        <v/>
      </c>
      <c r="Z56" s="97" t="str">
        <f t="shared" si="70"/>
        <v/>
      </c>
      <c r="AA56" s="97" t="str">
        <f t="shared" si="70"/>
        <v/>
      </c>
      <c r="AB56" s="97" t="str">
        <f t="shared" si="70"/>
        <v/>
      </c>
      <c r="AC56" s="97" t="str">
        <f t="shared" si="70"/>
        <v/>
      </c>
      <c r="AD56" s="97" t="str">
        <f t="shared" si="71"/>
        <v/>
      </c>
      <c r="AE56" s="97" t="str">
        <f t="shared" si="71"/>
        <v/>
      </c>
      <c r="AF56" s="97" t="str">
        <f t="shared" si="71"/>
        <v/>
      </c>
      <c r="AG56" s="97" t="str">
        <f t="shared" si="71"/>
        <v/>
      </c>
      <c r="AH56" s="97" t="str">
        <f t="shared" si="71"/>
        <v/>
      </c>
      <c r="AI56" s="97" t="str">
        <f t="shared" si="71"/>
        <v/>
      </c>
      <c r="AJ56" s="97" t="str">
        <f t="shared" si="71"/>
        <v/>
      </c>
      <c r="AK56" s="97" t="str">
        <f t="shared" si="71"/>
        <v/>
      </c>
      <c r="AL56" s="97" t="str">
        <f t="shared" si="71"/>
        <v/>
      </c>
      <c r="AM56" s="97" t="str">
        <f t="shared" si="71"/>
        <v/>
      </c>
      <c r="AN56" s="97" t="str">
        <f t="shared" si="72"/>
        <v/>
      </c>
      <c r="AO56" s="97" t="str">
        <f t="shared" si="72"/>
        <v/>
      </c>
      <c r="AP56" s="97" t="str">
        <f t="shared" si="72"/>
        <v/>
      </c>
      <c r="AQ56" s="97" t="str">
        <f t="shared" si="72"/>
        <v/>
      </c>
      <c r="AR56" s="97" t="str">
        <f t="shared" si="72"/>
        <v/>
      </c>
      <c r="AS56" s="97" t="str">
        <f t="shared" si="72"/>
        <v/>
      </c>
      <c r="AT56" s="97" t="str">
        <f t="shared" si="72"/>
        <v/>
      </c>
      <c r="AU56" s="97" t="str">
        <f t="shared" si="72"/>
        <v/>
      </c>
      <c r="AV56" s="97" t="str">
        <f t="shared" si="72"/>
        <v/>
      </c>
      <c r="AW56" s="97" t="str">
        <f t="shared" si="72"/>
        <v/>
      </c>
      <c r="AX56" s="97" t="str">
        <f t="shared" si="73"/>
        <v/>
      </c>
      <c r="AY56" s="97" t="str">
        <f t="shared" si="73"/>
        <v/>
      </c>
      <c r="AZ56" s="97" t="str">
        <f t="shared" si="73"/>
        <v/>
      </c>
      <c r="BA56" s="97" t="str">
        <f t="shared" si="73"/>
        <v/>
      </c>
      <c r="BB56" s="97" t="str">
        <f t="shared" si="73"/>
        <v/>
      </c>
      <c r="BC56" s="97" t="str">
        <f t="shared" si="73"/>
        <v/>
      </c>
      <c r="BD56" s="97" t="str">
        <f t="shared" si="73"/>
        <v/>
      </c>
      <c r="BE56" s="97" t="str">
        <f t="shared" si="73"/>
        <v/>
      </c>
      <c r="BF56" s="97" t="str">
        <f t="shared" si="73"/>
        <v/>
      </c>
      <c r="BG56" s="97" t="str">
        <f t="shared" si="73"/>
        <v/>
      </c>
      <c r="BH56" s="97" t="str">
        <f t="shared" si="74"/>
        <v/>
      </c>
      <c r="BI56" s="97" t="str">
        <f t="shared" si="74"/>
        <v/>
      </c>
      <c r="BJ56" s="97" t="str">
        <f t="shared" si="74"/>
        <v/>
      </c>
      <c r="BK56" s="97" t="str">
        <f t="shared" si="74"/>
        <v/>
      </c>
      <c r="BL56" s="97" t="str">
        <f t="shared" si="74"/>
        <v/>
      </c>
      <c r="BM56" s="97" t="str">
        <f t="shared" si="74"/>
        <v/>
      </c>
      <c r="BN56" s="98"/>
    </row>
    <row r="57" spans="1:66" x14ac:dyDescent="0.35">
      <c r="A57" t="str">
        <f>VLOOKUP(Milestones[[#This Row],[Task Description]],'Wrkng Tgthr'!C:F,4,FALSE)</f>
        <v>No</v>
      </c>
      <c r="B57" s="156"/>
      <c r="C57" s="155" t="s">
        <v>50</v>
      </c>
      <c r="D57" s="242"/>
      <c r="E57" s="243"/>
      <c r="F57" s="243"/>
      <c r="G57" s="243"/>
      <c r="H57" s="244">
        <v>0</v>
      </c>
      <c r="I57" s="96"/>
      <c r="J57" s="97" t="str">
        <f t="shared" si="69"/>
        <v/>
      </c>
      <c r="K57" s="97" t="str">
        <f t="shared" si="69"/>
        <v/>
      </c>
      <c r="L57" s="97" t="str">
        <f t="shared" si="69"/>
        <v/>
      </c>
      <c r="M57" s="97" t="str">
        <f t="shared" si="69"/>
        <v/>
      </c>
      <c r="N57" s="97" t="str">
        <f t="shared" si="69"/>
        <v/>
      </c>
      <c r="O57" s="97" t="str">
        <f t="shared" si="69"/>
        <v/>
      </c>
      <c r="P57" s="97" t="str">
        <f t="shared" si="69"/>
        <v/>
      </c>
      <c r="Q57" s="97" t="str">
        <f t="shared" si="69"/>
        <v/>
      </c>
      <c r="R57" s="97" t="str">
        <f t="shared" si="69"/>
        <v/>
      </c>
      <c r="S57" s="97" t="str">
        <f t="shared" si="69"/>
        <v/>
      </c>
      <c r="T57" s="97" t="str">
        <f t="shared" si="70"/>
        <v/>
      </c>
      <c r="U57" s="97" t="str">
        <f t="shared" si="70"/>
        <v/>
      </c>
      <c r="V57" s="97" t="str">
        <f t="shared" si="70"/>
        <v/>
      </c>
      <c r="W57" s="97" t="str">
        <f t="shared" si="70"/>
        <v/>
      </c>
      <c r="X57" s="97" t="str">
        <f t="shared" si="70"/>
        <v/>
      </c>
      <c r="Y57" s="97" t="str">
        <f t="shared" si="70"/>
        <v/>
      </c>
      <c r="Z57" s="97" t="str">
        <f t="shared" si="70"/>
        <v/>
      </c>
      <c r="AA57" s="97" t="str">
        <f t="shared" si="70"/>
        <v/>
      </c>
      <c r="AB57" s="97" t="str">
        <f t="shared" si="70"/>
        <v/>
      </c>
      <c r="AC57" s="97" t="str">
        <f t="shared" si="70"/>
        <v/>
      </c>
      <c r="AD57" s="97" t="str">
        <f t="shared" si="71"/>
        <v/>
      </c>
      <c r="AE57" s="97" t="str">
        <f t="shared" si="71"/>
        <v/>
      </c>
      <c r="AF57" s="97" t="str">
        <f t="shared" si="71"/>
        <v/>
      </c>
      <c r="AG57" s="97" t="str">
        <f t="shared" si="71"/>
        <v/>
      </c>
      <c r="AH57" s="97" t="str">
        <f t="shared" si="71"/>
        <v/>
      </c>
      <c r="AI57" s="97" t="str">
        <f t="shared" si="71"/>
        <v/>
      </c>
      <c r="AJ57" s="97" t="str">
        <f t="shared" si="71"/>
        <v/>
      </c>
      <c r="AK57" s="97" t="str">
        <f t="shared" si="71"/>
        <v/>
      </c>
      <c r="AL57" s="97" t="str">
        <f t="shared" si="71"/>
        <v/>
      </c>
      <c r="AM57" s="97" t="str">
        <f t="shared" si="71"/>
        <v/>
      </c>
      <c r="AN57" s="97" t="str">
        <f t="shared" si="72"/>
        <v/>
      </c>
      <c r="AO57" s="97" t="str">
        <f t="shared" si="72"/>
        <v/>
      </c>
      <c r="AP57" s="97" t="str">
        <f t="shared" si="72"/>
        <v/>
      </c>
      <c r="AQ57" s="97" t="str">
        <f t="shared" si="72"/>
        <v/>
      </c>
      <c r="AR57" s="97" t="str">
        <f t="shared" si="72"/>
        <v/>
      </c>
      <c r="AS57" s="97" t="str">
        <f t="shared" si="72"/>
        <v/>
      </c>
      <c r="AT57" s="97" t="str">
        <f t="shared" si="72"/>
        <v/>
      </c>
      <c r="AU57" s="97" t="str">
        <f t="shared" si="72"/>
        <v/>
      </c>
      <c r="AV57" s="97" t="str">
        <f t="shared" si="72"/>
        <v/>
      </c>
      <c r="AW57" s="97" t="str">
        <f t="shared" si="72"/>
        <v/>
      </c>
      <c r="AX57" s="97" t="str">
        <f t="shared" si="73"/>
        <v/>
      </c>
      <c r="AY57" s="97" t="str">
        <f t="shared" si="73"/>
        <v/>
      </c>
      <c r="AZ57" s="97" t="str">
        <f t="shared" si="73"/>
        <v/>
      </c>
      <c r="BA57" s="97" t="str">
        <f t="shared" si="73"/>
        <v/>
      </c>
      <c r="BB57" s="97" t="str">
        <f t="shared" si="73"/>
        <v/>
      </c>
      <c r="BC57" s="97" t="str">
        <f t="shared" si="73"/>
        <v/>
      </c>
      <c r="BD57" s="97" t="str">
        <f t="shared" si="73"/>
        <v/>
      </c>
      <c r="BE57" s="97" t="str">
        <f t="shared" si="73"/>
        <v/>
      </c>
      <c r="BF57" s="97" t="str">
        <f t="shared" si="73"/>
        <v/>
      </c>
      <c r="BG57" s="97" t="str">
        <f t="shared" si="73"/>
        <v/>
      </c>
      <c r="BH57" s="97" t="str">
        <f t="shared" si="74"/>
        <v/>
      </c>
      <c r="BI57" s="97" t="str">
        <f t="shared" si="74"/>
        <v/>
      </c>
      <c r="BJ57" s="97" t="str">
        <f t="shared" si="74"/>
        <v/>
      </c>
      <c r="BK57" s="97" t="str">
        <f t="shared" si="74"/>
        <v/>
      </c>
      <c r="BL57" s="97" t="str">
        <f t="shared" si="74"/>
        <v/>
      </c>
      <c r="BM57" s="97" t="str">
        <f t="shared" si="74"/>
        <v/>
      </c>
      <c r="BN57" s="98"/>
    </row>
    <row r="58" spans="1:66" x14ac:dyDescent="0.35">
      <c r="A58" t="str">
        <f>VLOOKUP(Milestones[[#This Row],[Task Description]],'Wrkng Tgthr'!C:F,4,FALSE)</f>
        <v>No</v>
      </c>
      <c r="B58" s="156"/>
      <c r="C58" s="155" t="s">
        <v>51</v>
      </c>
      <c r="D58" s="242"/>
      <c r="E58" s="243"/>
      <c r="F58" s="243"/>
      <c r="G58" s="243"/>
      <c r="H58" s="244">
        <v>0</v>
      </c>
      <c r="I58" s="96"/>
      <c r="J58" s="97" t="str">
        <f t="shared" si="69"/>
        <v/>
      </c>
      <c r="K58" s="97" t="str">
        <f t="shared" si="69"/>
        <v/>
      </c>
      <c r="L58" s="97" t="str">
        <f t="shared" si="69"/>
        <v/>
      </c>
      <c r="M58" s="97" t="str">
        <f t="shared" si="69"/>
        <v/>
      </c>
      <c r="N58" s="97" t="str">
        <f t="shared" si="69"/>
        <v/>
      </c>
      <c r="O58" s="97" t="str">
        <f t="shared" si="69"/>
        <v/>
      </c>
      <c r="P58" s="97" t="str">
        <f t="shared" si="69"/>
        <v/>
      </c>
      <c r="Q58" s="97" t="str">
        <f t="shared" si="69"/>
        <v/>
      </c>
      <c r="R58" s="97" t="str">
        <f t="shared" si="69"/>
        <v/>
      </c>
      <c r="S58" s="97" t="str">
        <f t="shared" si="69"/>
        <v/>
      </c>
      <c r="T58" s="97" t="str">
        <f t="shared" si="70"/>
        <v/>
      </c>
      <c r="U58" s="97" t="str">
        <f t="shared" si="70"/>
        <v/>
      </c>
      <c r="V58" s="97" t="str">
        <f t="shared" si="70"/>
        <v/>
      </c>
      <c r="W58" s="97" t="str">
        <f t="shared" si="70"/>
        <v/>
      </c>
      <c r="X58" s="97" t="str">
        <f t="shared" si="70"/>
        <v/>
      </c>
      <c r="Y58" s="97" t="str">
        <f t="shared" si="70"/>
        <v/>
      </c>
      <c r="Z58" s="97" t="str">
        <f t="shared" si="70"/>
        <v/>
      </c>
      <c r="AA58" s="97" t="str">
        <f t="shared" si="70"/>
        <v/>
      </c>
      <c r="AB58" s="97" t="str">
        <f t="shared" si="70"/>
        <v/>
      </c>
      <c r="AC58" s="97" t="str">
        <f t="shared" si="70"/>
        <v/>
      </c>
      <c r="AD58" s="97" t="str">
        <f t="shared" si="71"/>
        <v/>
      </c>
      <c r="AE58" s="97" t="str">
        <f t="shared" si="71"/>
        <v/>
      </c>
      <c r="AF58" s="97" t="str">
        <f t="shared" si="71"/>
        <v/>
      </c>
      <c r="AG58" s="97" t="str">
        <f t="shared" si="71"/>
        <v/>
      </c>
      <c r="AH58" s="97" t="str">
        <f t="shared" si="71"/>
        <v/>
      </c>
      <c r="AI58" s="97" t="str">
        <f t="shared" si="71"/>
        <v/>
      </c>
      <c r="AJ58" s="97" t="str">
        <f t="shared" si="71"/>
        <v/>
      </c>
      <c r="AK58" s="97" t="str">
        <f t="shared" si="71"/>
        <v/>
      </c>
      <c r="AL58" s="97" t="str">
        <f t="shared" si="71"/>
        <v/>
      </c>
      <c r="AM58" s="97" t="str">
        <f t="shared" si="71"/>
        <v/>
      </c>
      <c r="AN58" s="97" t="str">
        <f t="shared" si="72"/>
        <v/>
      </c>
      <c r="AO58" s="97" t="str">
        <f t="shared" si="72"/>
        <v/>
      </c>
      <c r="AP58" s="97" t="str">
        <f t="shared" si="72"/>
        <v/>
      </c>
      <c r="AQ58" s="97" t="str">
        <f t="shared" si="72"/>
        <v/>
      </c>
      <c r="AR58" s="97" t="str">
        <f t="shared" si="72"/>
        <v/>
      </c>
      <c r="AS58" s="97" t="str">
        <f t="shared" si="72"/>
        <v/>
      </c>
      <c r="AT58" s="97" t="str">
        <f t="shared" si="72"/>
        <v/>
      </c>
      <c r="AU58" s="97" t="str">
        <f t="shared" si="72"/>
        <v/>
      </c>
      <c r="AV58" s="97" t="str">
        <f t="shared" si="72"/>
        <v/>
      </c>
      <c r="AW58" s="97" t="str">
        <f t="shared" si="72"/>
        <v/>
      </c>
      <c r="AX58" s="97" t="str">
        <f t="shared" si="73"/>
        <v/>
      </c>
      <c r="AY58" s="97" t="str">
        <f t="shared" si="73"/>
        <v/>
      </c>
      <c r="AZ58" s="97" t="str">
        <f t="shared" si="73"/>
        <v/>
      </c>
      <c r="BA58" s="97" t="str">
        <f t="shared" si="73"/>
        <v/>
      </c>
      <c r="BB58" s="97" t="str">
        <f t="shared" si="73"/>
        <v/>
      </c>
      <c r="BC58" s="97" t="str">
        <f t="shared" si="73"/>
        <v/>
      </c>
      <c r="BD58" s="97" t="str">
        <f t="shared" si="73"/>
        <v/>
      </c>
      <c r="BE58" s="97" t="str">
        <f t="shared" si="73"/>
        <v/>
      </c>
      <c r="BF58" s="97" t="str">
        <f t="shared" si="73"/>
        <v/>
      </c>
      <c r="BG58" s="97" t="str">
        <f t="shared" si="73"/>
        <v/>
      </c>
      <c r="BH58" s="97" t="str">
        <f t="shared" si="74"/>
        <v/>
      </c>
      <c r="BI58" s="97" t="str">
        <f t="shared" si="74"/>
        <v/>
      </c>
      <c r="BJ58" s="97" t="str">
        <f t="shared" si="74"/>
        <v/>
      </c>
      <c r="BK58" s="97" t="str">
        <f t="shared" si="74"/>
        <v/>
      </c>
      <c r="BL58" s="97" t="str">
        <f t="shared" si="74"/>
        <v/>
      </c>
      <c r="BM58" s="97" t="str">
        <f t="shared" si="74"/>
        <v/>
      </c>
      <c r="BN58" s="98"/>
    </row>
    <row r="59" spans="1:66" ht="30.75" x14ac:dyDescent="0.35">
      <c r="A59" t="str">
        <f>VLOOKUP(Milestones[[#This Row],[Task Description]],'Wrkng Tgthr'!C:F,4,FALSE)</f>
        <v>No</v>
      </c>
      <c r="B59" s="156"/>
      <c r="C59" s="155" t="s">
        <v>52</v>
      </c>
      <c r="D59" s="242"/>
      <c r="E59" s="243"/>
      <c r="F59" s="243"/>
      <c r="G59" s="243"/>
      <c r="H59" s="244">
        <v>0</v>
      </c>
      <c r="I59" s="96"/>
      <c r="J59" s="97" t="str">
        <f t="shared" si="69"/>
        <v/>
      </c>
      <c r="K59" s="97" t="str">
        <f t="shared" si="69"/>
        <v/>
      </c>
      <c r="L59" s="97" t="str">
        <f t="shared" si="69"/>
        <v/>
      </c>
      <c r="M59" s="97" t="str">
        <f t="shared" si="69"/>
        <v/>
      </c>
      <c r="N59" s="97" t="str">
        <f t="shared" si="69"/>
        <v/>
      </c>
      <c r="O59" s="97" t="str">
        <f t="shared" si="69"/>
        <v/>
      </c>
      <c r="P59" s="97" t="str">
        <f t="shared" si="69"/>
        <v/>
      </c>
      <c r="Q59" s="97" t="str">
        <f t="shared" si="69"/>
        <v/>
      </c>
      <c r="R59" s="97" t="str">
        <f t="shared" si="69"/>
        <v/>
      </c>
      <c r="S59" s="97" t="str">
        <f t="shared" si="69"/>
        <v/>
      </c>
      <c r="T59" s="97" t="str">
        <f t="shared" si="70"/>
        <v/>
      </c>
      <c r="U59" s="97" t="str">
        <f t="shared" si="70"/>
        <v/>
      </c>
      <c r="V59" s="97" t="str">
        <f t="shared" si="70"/>
        <v/>
      </c>
      <c r="W59" s="97" t="str">
        <f t="shared" si="70"/>
        <v/>
      </c>
      <c r="X59" s="97" t="str">
        <f t="shared" si="70"/>
        <v/>
      </c>
      <c r="Y59" s="97" t="str">
        <f t="shared" si="70"/>
        <v/>
      </c>
      <c r="Z59" s="97" t="str">
        <f t="shared" si="70"/>
        <v/>
      </c>
      <c r="AA59" s="97" t="str">
        <f t="shared" si="70"/>
        <v/>
      </c>
      <c r="AB59" s="97" t="str">
        <f t="shared" si="70"/>
        <v/>
      </c>
      <c r="AC59" s="97" t="str">
        <f t="shared" si="70"/>
        <v/>
      </c>
      <c r="AD59" s="97" t="str">
        <f t="shared" si="71"/>
        <v/>
      </c>
      <c r="AE59" s="97" t="str">
        <f t="shared" si="71"/>
        <v/>
      </c>
      <c r="AF59" s="97" t="str">
        <f t="shared" si="71"/>
        <v/>
      </c>
      <c r="AG59" s="97" t="str">
        <f t="shared" si="71"/>
        <v/>
      </c>
      <c r="AH59" s="97" t="str">
        <f t="shared" si="71"/>
        <v/>
      </c>
      <c r="AI59" s="97" t="str">
        <f t="shared" si="71"/>
        <v/>
      </c>
      <c r="AJ59" s="97" t="str">
        <f t="shared" si="71"/>
        <v/>
      </c>
      <c r="AK59" s="97" t="str">
        <f t="shared" si="71"/>
        <v/>
      </c>
      <c r="AL59" s="97" t="str">
        <f t="shared" si="71"/>
        <v/>
      </c>
      <c r="AM59" s="97" t="str">
        <f t="shared" si="71"/>
        <v/>
      </c>
      <c r="AN59" s="97" t="str">
        <f t="shared" si="72"/>
        <v/>
      </c>
      <c r="AO59" s="97" t="str">
        <f t="shared" si="72"/>
        <v/>
      </c>
      <c r="AP59" s="97" t="str">
        <f t="shared" si="72"/>
        <v/>
      </c>
      <c r="AQ59" s="97" t="str">
        <f t="shared" si="72"/>
        <v/>
      </c>
      <c r="AR59" s="97" t="str">
        <f t="shared" si="72"/>
        <v/>
      </c>
      <c r="AS59" s="97" t="str">
        <f t="shared" si="72"/>
        <v/>
      </c>
      <c r="AT59" s="97" t="str">
        <f t="shared" si="72"/>
        <v/>
      </c>
      <c r="AU59" s="97" t="str">
        <f t="shared" si="72"/>
        <v/>
      </c>
      <c r="AV59" s="97" t="str">
        <f t="shared" si="72"/>
        <v/>
      </c>
      <c r="AW59" s="97" t="str">
        <f t="shared" si="72"/>
        <v/>
      </c>
      <c r="AX59" s="97" t="str">
        <f t="shared" si="73"/>
        <v/>
      </c>
      <c r="AY59" s="97" t="str">
        <f t="shared" si="73"/>
        <v/>
      </c>
      <c r="AZ59" s="97" t="str">
        <f t="shared" si="73"/>
        <v/>
      </c>
      <c r="BA59" s="97" t="str">
        <f t="shared" si="73"/>
        <v/>
      </c>
      <c r="BB59" s="97" t="str">
        <f t="shared" si="73"/>
        <v/>
      </c>
      <c r="BC59" s="97" t="str">
        <f t="shared" si="73"/>
        <v/>
      </c>
      <c r="BD59" s="97" t="str">
        <f t="shared" si="73"/>
        <v/>
      </c>
      <c r="BE59" s="97" t="str">
        <f t="shared" si="73"/>
        <v/>
      </c>
      <c r="BF59" s="97" t="str">
        <f t="shared" si="73"/>
        <v/>
      </c>
      <c r="BG59" s="97" t="str">
        <f t="shared" si="73"/>
        <v/>
      </c>
      <c r="BH59" s="97" t="str">
        <f t="shared" si="74"/>
        <v/>
      </c>
      <c r="BI59" s="97" t="str">
        <f t="shared" si="74"/>
        <v/>
      </c>
      <c r="BJ59" s="97" t="str">
        <f t="shared" si="74"/>
        <v/>
      </c>
      <c r="BK59" s="97" t="str">
        <f t="shared" si="74"/>
        <v/>
      </c>
      <c r="BL59" s="97" t="str">
        <f t="shared" si="74"/>
        <v/>
      </c>
      <c r="BM59" s="97" t="str">
        <f t="shared" si="74"/>
        <v/>
      </c>
      <c r="BN59" s="98"/>
    </row>
    <row r="60" spans="1:66" x14ac:dyDescent="0.35">
      <c r="A60" t="str">
        <f>VLOOKUP(Milestones[[#This Row],[Task Description]],'Wrkng Tgthr'!C:F,4,FALSE)</f>
        <v>No</v>
      </c>
      <c r="B60" s="156"/>
      <c r="C60" s="155" t="s">
        <v>53</v>
      </c>
      <c r="D60" s="242"/>
      <c r="E60" s="243"/>
      <c r="F60" s="243"/>
      <c r="G60" s="243"/>
      <c r="H60" s="244">
        <v>0</v>
      </c>
      <c r="I60" s="96"/>
      <c r="J60" s="97" t="str">
        <f t="shared" ref="J60:S69" si="75">IF(AND($D60="Goal",J$5&gt;=$E60,J$5&lt;=$E60+$H60-1),2,IF(AND($D60="Milestone",J$5&gt;=$E60,J$5&lt;=$E60+$H60-1),1,""))</f>
        <v/>
      </c>
      <c r="K60" s="97" t="str">
        <f t="shared" si="75"/>
        <v/>
      </c>
      <c r="L60" s="97" t="str">
        <f t="shared" si="75"/>
        <v/>
      </c>
      <c r="M60" s="97" t="str">
        <f t="shared" si="75"/>
        <v/>
      </c>
      <c r="N60" s="97" t="str">
        <f t="shared" si="75"/>
        <v/>
      </c>
      <c r="O60" s="97" t="str">
        <f t="shared" si="75"/>
        <v/>
      </c>
      <c r="P60" s="97" t="str">
        <f t="shared" si="75"/>
        <v/>
      </c>
      <c r="Q60" s="97" t="str">
        <f t="shared" si="75"/>
        <v/>
      </c>
      <c r="R60" s="97" t="str">
        <f t="shared" si="75"/>
        <v/>
      </c>
      <c r="S60" s="97" t="str">
        <f t="shared" si="75"/>
        <v/>
      </c>
      <c r="T60" s="97" t="str">
        <f t="shared" ref="T60:AC69" si="76">IF(AND($D60="Goal",T$5&gt;=$E60,T$5&lt;=$E60+$H60-1),2,IF(AND($D60="Milestone",T$5&gt;=$E60,T$5&lt;=$E60+$H60-1),1,""))</f>
        <v/>
      </c>
      <c r="U60" s="97" t="str">
        <f t="shared" si="76"/>
        <v/>
      </c>
      <c r="V60" s="97" t="str">
        <f t="shared" si="76"/>
        <v/>
      </c>
      <c r="W60" s="97" t="str">
        <f t="shared" si="76"/>
        <v/>
      </c>
      <c r="X60" s="97" t="str">
        <f t="shared" si="76"/>
        <v/>
      </c>
      <c r="Y60" s="97" t="str">
        <f t="shared" si="76"/>
        <v/>
      </c>
      <c r="Z60" s="97" t="str">
        <f t="shared" si="76"/>
        <v/>
      </c>
      <c r="AA60" s="97" t="str">
        <f t="shared" si="76"/>
        <v/>
      </c>
      <c r="AB60" s="97" t="str">
        <f t="shared" si="76"/>
        <v/>
      </c>
      <c r="AC60" s="97" t="str">
        <f t="shared" si="76"/>
        <v/>
      </c>
      <c r="AD60" s="97" t="str">
        <f t="shared" ref="AD60:AM69" si="77">IF(AND($D60="Goal",AD$5&gt;=$E60,AD$5&lt;=$E60+$H60-1),2,IF(AND($D60="Milestone",AD$5&gt;=$E60,AD$5&lt;=$E60+$H60-1),1,""))</f>
        <v/>
      </c>
      <c r="AE60" s="97" t="str">
        <f t="shared" si="77"/>
        <v/>
      </c>
      <c r="AF60" s="97" t="str">
        <f t="shared" si="77"/>
        <v/>
      </c>
      <c r="AG60" s="97" t="str">
        <f t="shared" si="77"/>
        <v/>
      </c>
      <c r="AH60" s="97" t="str">
        <f t="shared" si="77"/>
        <v/>
      </c>
      <c r="AI60" s="97" t="str">
        <f t="shared" si="77"/>
        <v/>
      </c>
      <c r="AJ60" s="97" t="str">
        <f t="shared" si="77"/>
        <v/>
      </c>
      <c r="AK60" s="97" t="str">
        <f t="shared" si="77"/>
        <v/>
      </c>
      <c r="AL60" s="97" t="str">
        <f t="shared" si="77"/>
        <v/>
      </c>
      <c r="AM60" s="97" t="str">
        <f t="shared" si="77"/>
        <v/>
      </c>
      <c r="AN60" s="97" t="str">
        <f t="shared" ref="AN60:AW69" si="78">IF(AND($D60="Goal",AN$5&gt;=$E60,AN$5&lt;=$E60+$H60-1),2,IF(AND($D60="Milestone",AN$5&gt;=$E60,AN$5&lt;=$E60+$H60-1),1,""))</f>
        <v/>
      </c>
      <c r="AO60" s="97" t="str">
        <f t="shared" si="78"/>
        <v/>
      </c>
      <c r="AP60" s="97" t="str">
        <f t="shared" si="78"/>
        <v/>
      </c>
      <c r="AQ60" s="97" t="str">
        <f t="shared" si="78"/>
        <v/>
      </c>
      <c r="AR60" s="97" t="str">
        <f t="shared" si="78"/>
        <v/>
      </c>
      <c r="AS60" s="97" t="str">
        <f t="shared" si="78"/>
        <v/>
      </c>
      <c r="AT60" s="97" t="str">
        <f t="shared" si="78"/>
        <v/>
      </c>
      <c r="AU60" s="97" t="str">
        <f t="shared" si="78"/>
        <v/>
      </c>
      <c r="AV60" s="97" t="str">
        <f t="shared" si="78"/>
        <v/>
      </c>
      <c r="AW60" s="97" t="str">
        <f t="shared" si="78"/>
        <v/>
      </c>
      <c r="AX60" s="97" t="str">
        <f t="shared" ref="AX60:BG69" si="79">IF(AND($D60="Goal",AX$5&gt;=$E60,AX$5&lt;=$E60+$H60-1),2,IF(AND($D60="Milestone",AX$5&gt;=$E60,AX$5&lt;=$E60+$H60-1),1,""))</f>
        <v/>
      </c>
      <c r="AY60" s="97" t="str">
        <f t="shared" si="79"/>
        <v/>
      </c>
      <c r="AZ60" s="97" t="str">
        <f t="shared" si="79"/>
        <v/>
      </c>
      <c r="BA60" s="97" t="str">
        <f t="shared" si="79"/>
        <v/>
      </c>
      <c r="BB60" s="97" t="str">
        <f t="shared" si="79"/>
        <v/>
      </c>
      <c r="BC60" s="97" t="str">
        <f t="shared" si="79"/>
        <v/>
      </c>
      <c r="BD60" s="97" t="str">
        <f t="shared" si="79"/>
        <v/>
      </c>
      <c r="BE60" s="97" t="str">
        <f t="shared" si="79"/>
        <v/>
      </c>
      <c r="BF60" s="97" t="str">
        <f t="shared" si="79"/>
        <v/>
      </c>
      <c r="BG60" s="97" t="str">
        <f t="shared" si="79"/>
        <v/>
      </c>
      <c r="BH60" s="97" t="str">
        <f t="shared" ref="BH60:BM69" si="80">IF(AND($D60="Goal",BH$5&gt;=$E60,BH$5&lt;=$E60+$H60-1),2,IF(AND($D60="Milestone",BH$5&gt;=$E60,BH$5&lt;=$E60+$H60-1),1,""))</f>
        <v/>
      </c>
      <c r="BI60" s="97" t="str">
        <f t="shared" si="80"/>
        <v/>
      </c>
      <c r="BJ60" s="97" t="str">
        <f t="shared" si="80"/>
        <v/>
      </c>
      <c r="BK60" s="97" t="str">
        <f t="shared" si="80"/>
        <v/>
      </c>
      <c r="BL60" s="97" t="str">
        <f t="shared" si="80"/>
        <v/>
      </c>
      <c r="BM60" s="97" t="str">
        <f t="shared" si="80"/>
        <v/>
      </c>
      <c r="BN60" s="98"/>
    </row>
    <row r="61" spans="1:66" x14ac:dyDescent="0.35">
      <c r="A61" t="str">
        <f>VLOOKUP(Milestones[[#This Row],[Task Description]],'Wrkng Tgthr'!C:F,4,FALSE)</f>
        <v>No</v>
      </c>
      <c r="B61" s="156"/>
      <c r="C61" s="155" t="s">
        <v>54</v>
      </c>
      <c r="D61" s="242"/>
      <c r="E61" s="243"/>
      <c r="F61" s="243"/>
      <c r="G61" s="243"/>
      <c r="H61" s="244">
        <v>0</v>
      </c>
      <c r="I61" s="96"/>
      <c r="J61" s="97" t="str">
        <f t="shared" si="75"/>
        <v/>
      </c>
      <c r="K61" s="97" t="str">
        <f t="shared" si="75"/>
        <v/>
      </c>
      <c r="L61" s="97" t="str">
        <f t="shared" si="75"/>
        <v/>
      </c>
      <c r="M61" s="97" t="str">
        <f t="shared" si="75"/>
        <v/>
      </c>
      <c r="N61" s="97" t="str">
        <f t="shared" si="75"/>
        <v/>
      </c>
      <c r="O61" s="97" t="str">
        <f t="shared" si="75"/>
        <v/>
      </c>
      <c r="P61" s="97" t="str">
        <f t="shared" si="75"/>
        <v/>
      </c>
      <c r="Q61" s="97" t="str">
        <f t="shared" si="75"/>
        <v/>
      </c>
      <c r="R61" s="97" t="str">
        <f t="shared" si="75"/>
        <v/>
      </c>
      <c r="S61" s="97" t="str">
        <f t="shared" si="75"/>
        <v/>
      </c>
      <c r="T61" s="97" t="str">
        <f t="shared" si="76"/>
        <v/>
      </c>
      <c r="U61" s="97" t="str">
        <f t="shared" si="76"/>
        <v/>
      </c>
      <c r="V61" s="97" t="str">
        <f t="shared" si="76"/>
        <v/>
      </c>
      <c r="W61" s="97" t="str">
        <f t="shared" si="76"/>
        <v/>
      </c>
      <c r="X61" s="97" t="str">
        <f t="shared" si="76"/>
        <v/>
      </c>
      <c r="Y61" s="97" t="str">
        <f t="shared" si="76"/>
        <v/>
      </c>
      <c r="Z61" s="97" t="str">
        <f t="shared" si="76"/>
        <v/>
      </c>
      <c r="AA61" s="97" t="str">
        <f t="shared" si="76"/>
        <v/>
      </c>
      <c r="AB61" s="97" t="str">
        <f t="shared" si="76"/>
        <v/>
      </c>
      <c r="AC61" s="97" t="str">
        <f t="shared" si="76"/>
        <v/>
      </c>
      <c r="AD61" s="97" t="str">
        <f t="shared" si="77"/>
        <v/>
      </c>
      <c r="AE61" s="97" t="str">
        <f t="shared" si="77"/>
        <v/>
      </c>
      <c r="AF61" s="97" t="str">
        <f t="shared" si="77"/>
        <v/>
      </c>
      <c r="AG61" s="97" t="str">
        <f t="shared" si="77"/>
        <v/>
      </c>
      <c r="AH61" s="97" t="str">
        <f t="shared" si="77"/>
        <v/>
      </c>
      <c r="AI61" s="97" t="str">
        <f t="shared" si="77"/>
        <v/>
      </c>
      <c r="AJ61" s="97" t="str">
        <f t="shared" si="77"/>
        <v/>
      </c>
      <c r="AK61" s="97" t="str">
        <f t="shared" si="77"/>
        <v/>
      </c>
      <c r="AL61" s="97" t="str">
        <f t="shared" si="77"/>
        <v/>
      </c>
      <c r="AM61" s="97" t="str">
        <f t="shared" si="77"/>
        <v/>
      </c>
      <c r="AN61" s="97" t="str">
        <f t="shared" si="78"/>
        <v/>
      </c>
      <c r="AO61" s="97" t="str">
        <f t="shared" si="78"/>
        <v/>
      </c>
      <c r="AP61" s="97" t="str">
        <f t="shared" si="78"/>
        <v/>
      </c>
      <c r="AQ61" s="97" t="str">
        <f t="shared" si="78"/>
        <v/>
      </c>
      <c r="AR61" s="97" t="str">
        <f t="shared" si="78"/>
        <v/>
      </c>
      <c r="AS61" s="97" t="str">
        <f t="shared" si="78"/>
        <v/>
      </c>
      <c r="AT61" s="97" t="str">
        <f t="shared" si="78"/>
        <v/>
      </c>
      <c r="AU61" s="97" t="str">
        <f t="shared" si="78"/>
        <v/>
      </c>
      <c r="AV61" s="97" t="str">
        <f t="shared" si="78"/>
        <v/>
      </c>
      <c r="AW61" s="97" t="str">
        <f t="shared" si="78"/>
        <v/>
      </c>
      <c r="AX61" s="97" t="str">
        <f t="shared" si="79"/>
        <v/>
      </c>
      <c r="AY61" s="97" t="str">
        <f t="shared" si="79"/>
        <v/>
      </c>
      <c r="AZ61" s="97" t="str">
        <f t="shared" si="79"/>
        <v/>
      </c>
      <c r="BA61" s="97" t="str">
        <f t="shared" si="79"/>
        <v/>
      </c>
      <c r="BB61" s="97" t="str">
        <f t="shared" si="79"/>
        <v/>
      </c>
      <c r="BC61" s="97" t="str">
        <f t="shared" si="79"/>
        <v/>
      </c>
      <c r="BD61" s="97" t="str">
        <f t="shared" si="79"/>
        <v/>
      </c>
      <c r="BE61" s="97" t="str">
        <f t="shared" si="79"/>
        <v/>
      </c>
      <c r="BF61" s="97" t="str">
        <f t="shared" si="79"/>
        <v/>
      </c>
      <c r="BG61" s="97" t="str">
        <f t="shared" si="79"/>
        <v/>
      </c>
      <c r="BH61" s="97" t="str">
        <f t="shared" si="80"/>
        <v/>
      </c>
      <c r="BI61" s="97" t="str">
        <f t="shared" si="80"/>
        <v/>
      </c>
      <c r="BJ61" s="97" t="str">
        <f t="shared" si="80"/>
        <v/>
      </c>
      <c r="BK61" s="97" t="str">
        <f t="shared" si="80"/>
        <v/>
      </c>
      <c r="BL61" s="97" t="str">
        <f t="shared" si="80"/>
        <v/>
      </c>
      <c r="BM61" s="97" t="str">
        <f t="shared" si="80"/>
        <v/>
      </c>
      <c r="BN61" s="98"/>
    </row>
    <row r="62" spans="1:66" x14ac:dyDescent="0.35">
      <c r="A62" t="str">
        <f>VLOOKUP(Milestones[[#This Row],[Task Description]],'Wrkng Tgthr'!C:F,4,FALSE)</f>
        <v>No</v>
      </c>
      <c r="B62" s="156"/>
      <c r="C62" s="155" t="s">
        <v>55</v>
      </c>
      <c r="D62" s="242"/>
      <c r="E62" s="243"/>
      <c r="F62" s="243"/>
      <c r="G62" s="243"/>
      <c r="H62" s="244">
        <v>0</v>
      </c>
      <c r="I62" s="96"/>
      <c r="J62" s="97" t="str">
        <f t="shared" si="75"/>
        <v/>
      </c>
      <c r="K62" s="97" t="str">
        <f t="shared" si="75"/>
        <v/>
      </c>
      <c r="L62" s="97" t="str">
        <f t="shared" si="75"/>
        <v/>
      </c>
      <c r="M62" s="97" t="str">
        <f t="shared" si="75"/>
        <v/>
      </c>
      <c r="N62" s="97" t="str">
        <f t="shared" si="75"/>
        <v/>
      </c>
      <c r="O62" s="97" t="str">
        <f t="shared" si="75"/>
        <v/>
      </c>
      <c r="P62" s="97" t="str">
        <f t="shared" si="75"/>
        <v/>
      </c>
      <c r="Q62" s="97" t="str">
        <f t="shared" si="75"/>
        <v/>
      </c>
      <c r="R62" s="97" t="str">
        <f t="shared" si="75"/>
        <v/>
      </c>
      <c r="S62" s="97" t="str">
        <f t="shared" si="75"/>
        <v/>
      </c>
      <c r="T62" s="97" t="str">
        <f t="shared" si="76"/>
        <v/>
      </c>
      <c r="U62" s="97" t="str">
        <f t="shared" si="76"/>
        <v/>
      </c>
      <c r="V62" s="97" t="str">
        <f t="shared" si="76"/>
        <v/>
      </c>
      <c r="W62" s="97" t="str">
        <f t="shared" si="76"/>
        <v/>
      </c>
      <c r="X62" s="97" t="str">
        <f t="shared" si="76"/>
        <v/>
      </c>
      <c r="Y62" s="97" t="str">
        <f t="shared" si="76"/>
        <v/>
      </c>
      <c r="Z62" s="97" t="str">
        <f t="shared" si="76"/>
        <v/>
      </c>
      <c r="AA62" s="97" t="str">
        <f t="shared" si="76"/>
        <v/>
      </c>
      <c r="AB62" s="97" t="str">
        <f t="shared" si="76"/>
        <v/>
      </c>
      <c r="AC62" s="97" t="str">
        <f t="shared" si="76"/>
        <v/>
      </c>
      <c r="AD62" s="97" t="str">
        <f t="shared" si="77"/>
        <v/>
      </c>
      <c r="AE62" s="97" t="str">
        <f t="shared" si="77"/>
        <v/>
      </c>
      <c r="AF62" s="97" t="str">
        <f t="shared" si="77"/>
        <v/>
      </c>
      <c r="AG62" s="97" t="str">
        <f t="shared" si="77"/>
        <v/>
      </c>
      <c r="AH62" s="97" t="str">
        <f t="shared" si="77"/>
        <v/>
      </c>
      <c r="AI62" s="97" t="str">
        <f t="shared" si="77"/>
        <v/>
      </c>
      <c r="AJ62" s="97" t="str">
        <f t="shared" si="77"/>
        <v/>
      </c>
      <c r="AK62" s="97" t="str">
        <f t="shared" si="77"/>
        <v/>
      </c>
      <c r="AL62" s="97" t="str">
        <f t="shared" si="77"/>
        <v/>
      </c>
      <c r="AM62" s="97" t="str">
        <f t="shared" si="77"/>
        <v/>
      </c>
      <c r="AN62" s="97" t="str">
        <f t="shared" si="78"/>
        <v/>
      </c>
      <c r="AO62" s="97" t="str">
        <f t="shared" si="78"/>
        <v/>
      </c>
      <c r="AP62" s="97" t="str">
        <f t="shared" si="78"/>
        <v/>
      </c>
      <c r="AQ62" s="97" t="str">
        <f t="shared" si="78"/>
        <v/>
      </c>
      <c r="AR62" s="97" t="str">
        <f t="shared" si="78"/>
        <v/>
      </c>
      <c r="AS62" s="97" t="str">
        <f t="shared" si="78"/>
        <v/>
      </c>
      <c r="AT62" s="97" t="str">
        <f t="shared" si="78"/>
        <v/>
      </c>
      <c r="AU62" s="97" t="str">
        <f t="shared" si="78"/>
        <v/>
      </c>
      <c r="AV62" s="97" t="str">
        <f t="shared" si="78"/>
        <v/>
      </c>
      <c r="AW62" s="97" t="str">
        <f t="shared" si="78"/>
        <v/>
      </c>
      <c r="AX62" s="97" t="str">
        <f t="shared" si="79"/>
        <v/>
      </c>
      <c r="AY62" s="97" t="str">
        <f t="shared" si="79"/>
        <v/>
      </c>
      <c r="AZ62" s="97" t="str">
        <f t="shared" si="79"/>
        <v/>
      </c>
      <c r="BA62" s="97" t="str">
        <f t="shared" si="79"/>
        <v/>
      </c>
      <c r="BB62" s="97" t="str">
        <f t="shared" si="79"/>
        <v/>
      </c>
      <c r="BC62" s="97" t="str">
        <f t="shared" si="79"/>
        <v/>
      </c>
      <c r="BD62" s="97" t="str">
        <f t="shared" si="79"/>
        <v/>
      </c>
      <c r="BE62" s="97" t="str">
        <f t="shared" si="79"/>
        <v/>
      </c>
      <c r="BF62" s="97" t="str">
        <f t="shared" si="79"/>
        <v/>
      </c>
      <c r="BG62" s="97" t="str">
        <f t="shared" si="79"/>
        <v/>
      </c>
      <c r="BH62" s="97" t="str">
        <f t="shared" si="80"/>
        <v/>
      </c>
      <c r="BI62" s="97" t="str">
        <f t="shared" si="80"/>
        <v/>
      </c>
      <c r="BJ62" s="97" t="str">
        <f t="shared" si="80"/>
        <v/>
      </c>
      <c r="BK62" s="97" t="str">
        <f t="shared" si="80"/>
        <v/>
      </c>
      <c r="BL62" s="97" t="str">
        <f t="shared" si="80"/>
        <v/>
      </c>
      <c r="BM62" s="97" t="str">
        <f t="shared" si="80"/>
        <v/>
      </c>
      <c r="BN62" s="98"/>
    </row>
    <row r="63" spans="1:66" ht="32.450000000000003" customHeight="1" x14ac:dyDescent="0.35">
      <c r="A63" t="str">
        <f>VLOOKUP(Milestones[[#This Row],[Task Description]],'Wrkng Tgthr'!C:F,4,FALSE)</f>
        <v>No</v>
      </c>
      <c r="B63" s="156"/>
      <c r="C63" s="155" t="s">
        <v>56</v>
      </c>
      <c r="D63" s="242"/>
      <c r="E63" s="243"/>
      <c r="F63" s="243"/>
      <c r="G63" s="243"/>
      <c r="H63" s="244">
        <v>0</v>
      </c>
      <c r="I63" s="96"/>
      <c r="J63" s="97" t="str">
        <f t="shared" si="75"/>
        <v/>
      </c>
      <c r="K63" s="97" t="str">
        <f t="shared" si="75"/>
        <v/>
      </c>
      <c r="L63" s="97" t="str">
        <f t="shared" si="75"/>
        <v/>
      </c>
      <c r="M63" s="97" t="str">
        <f t="shared" si="75"/>
        <v/>
      </c>
      <c r="N63" s="97" t="str">
        <f t="shared" si="75"/>
        <v/>
      </c>
      <c r="O63" s="97" t="str">
        <f t="shared" si="75"/>
        <v/>
      </c>
      <c r="P63" s="97" t="str">
        <f t="shared" si="75"/>
        <v/>
      </c>
      <c r="Q63" s="97" t="str">
        <f t="shared" si="75"/>
        <v/>
      </c>
      <c r="R63" s="97" t="str">
        <f t="shared" si="75"/>
        <v/>
      </c>
      <c r="S63" s="97" t="str">
        <f t="shared" si="75"/>
        <v/>
      </c>
      <c r="T63" s="97" t="str">
        <f t="shared" si="76"/>
        <v/>
      </c>
      <c r="U63" s="97" t="str">
        <f t="shared" si="76"/>
        <v/>
      </c>
      <c r="V63" s="97" t="str">
        <f t="shared" si="76"/>
        <v/>
      </c>
      <c r="W63" s="97" t="str">
        <f t="shared" si="76"/>
        <v/>
      </c>
      <c r="X63" s="97" t="str">
        <f t="shared" si="76"/>
        <v/>
      </c>
      <c r="Y63" s="97" t="str">
        <f t="shared" si="76"/>
        <v/>
      </c>
      <c r="Z63" s="97" t="str">
        <f t="shared" si="76"/>
        <v/>
      </c>
      <c r="AA63" s="97" t="str">
        <f t="shared" si="76"/>
        <v/>
      </c>
      <c r="AB63" s="97" t="str">
        <f t="shared" si="76"/>
        <v/>
      </c>
      <c r="AC63" s="97" t="str">
        <f t="shared" si="76"/>
        <v/>
      </c>
      <c r="AD63" s="97" t="str">
        <f t="shared" si="77"/>
        <v/>
      </c>
      <c r="AE63" s="97" t="str">
        <f t="shared" si="77"/>
        <v/>
      </c>
      <c r="AF63" s="97" t="str">
        <f t="shared" si="77"/>
        <v/>
      </c>
      <c r="AG63" s="97" t="str">
        <f t="shared" si="77"/>
        <v/>
      </c>
      <c r="AH63" s="97" t="str">
        <f t="shared" si="77"/>
        <v/>
      </c>
      <c r="AI63" s="97" t="str">
        <f t="shared" si="77"/>
        <v/>
      </c>
      <c r="AJ63" s="97" t="str">
        <f t="shared" si="77"/>
        <v/>
      </c>
      <c r="AK63" s="97" t="str">
        <f t="shared" si="77"/>
        <v/>
      </c>
      <c r="AL63" s="97" t="str">
        <f t="shared" si="77"/>
        <v/>
      </c>
      <c r="AM63" s="97" t="str">
        <f t="shared" si="77"/>
        <v/>
      </c>
      <c r="AN63" s="97" t="str">
        <f t="shared" si="78"/>
        <v/>
      </c>
      <c r="AO63" s="97" t="str">
        <f t="shared" si="78"/>
        <v/>
      </c>
      <c r="AP63" s="97" t="str">
        <f t="shared" si="78"/>
        <v/>
      </c>
      <c r="AQ63" s="97" t="str">
        <f t="shared" si="78"/>
        <v/>
      </c>
      <c r="AR63" s="97" t="str">
        <f t="shared" si="78"/>
        <v/>
      </c>
      <c r="AS63" s="97" t="str">
        <f t="shared" si="78"/>
        <v/>
      </c>
      <c r="AT63" s="97" t="str">
        <f t="shared" si="78"/>
        <v/>
      </c>
      <c r="AU63" s="97" t="str">
        <f t="shared" si="78"/>
        <v/>
      </c>
      <c r="AV63" s="97" t="str">
        <f t="shared" si="78"/>
        <v/>
      </c>
      <c r="AW63" s="97" t="str">
        <f t="shared" si="78"/>
        <v/>
      </c>
      <c r="AX63" s="97" t="str">
        <f t="shared" si="79"/>
        <v/>
      </c>
      <c r="AY63" s="97" t="str">
        <f t="shared" si="79"/>
        <v/>
      </c>
      <c r="AZ63" s="97" t="str">
        <f t="shared" si="79"/>
        <v/>
      </c>
      <c r="BA63" s="97" t="str">
        <f t="shared" si="79"/>
        <v/>
      </c>
      <c r="BB63" s="97" t="str">
        <f t="shared" si="79"/>
        <v/>
      </c>
      <c r="BC63" s="97" t="str">
        <f t="shared" si="79"/>
        <v/>
      </c>
      <c r="BD63" s="97" t="str">
        <f t="shared" si="79"/>
        <v/>
      </c>
      <c r="BE63" s="97" t="str">
        <f t="shared" si="79"/>
        <v/>
      </c>
      <c r="BF63" s="97" t="str">
        <f t="shared" si="79"/>
        <v/>
      </c>
      <c r="BG63" s="97" t="str">
        <f t="shared" si="79"/>
        <v/>
      </c>
      <c r="BH63" s="97" t="str">
        <f t="shared" si="80"/>
        <v/>
      </c>
      <c r="BI63" s="97" t="str">
        <f t="shared" si="80"/>
        <v/>
      </c>
      <c r="BJ63" s="97" t="str">
        <f t="shared" si="80"/>
        <v/>
      </c>
      <c r="BK63" s="97" t="str">
        <f t="shared" si="80"/>
        <v/>
      </c>
      <c r="BL63" s="97" t="str">
        <f t="shared" si="80"/>
        <v/>
      </c>
      <c r="BM63" s="97" t="str">
        <f t="shared" si="80"/>
        <v/>
      </c>
      <c r="BN63" s="98"/>
    </row>
    <row r="64" spans="1:66" x14ac:dyDescent="0.35">
      <c r="A64" t="str">
        <f>VLOOKUP(Milestones[[#This Row],[Task Description]],'Wrkng Tgthr'!C:F,4,FALSE)</f>
        <v>No</v>
      </c>
      <c r="B64" s="156"/>
      <c r="C64" s="155" t="s">
        <v>57</v>
      </c>
      <c r="D64" s="242"/>
      <c r="E64" s="243"/>
      <c r="F64" s="243"/>
      <c r="G64" s="243"/>
      <c r="H64" s="244">
        <v>0</v>
      </c>
      <c r="I64" s="96"/>
      <c r="J64" s="97" t="str">
        <f t="shared" si="75"/>
        <v/>
      </c>
      <c r="K64" s="97" t="str">
        <f t="shared" si="75"/>
        <v/>
      </c>
      <c r="L64" s="97" t="str">
        <f t="shared" si="75"/>
        <v/>
      </c>
      <c r="M64" s="97" t="str">
        <f t="shared" si="75"/>
        <v/>
      </c>
      <c r="N64" s="97" t="str">
        <f t="shared" si="75"/>
        <v/>
      </c>
      <c r="O64" s="97" t="str">
        <f t="shared" si="75"/>
        <v/>
      </c>
      <c r="P64" s="97" t="str">
        <f t="shared" si="75"/>
        <v/>
      </c>
      <c r="Q64" s="97" t="str">
        <f t="shared" si="75"/>
        <v/>
      </c>
      <c r="R64" s="97" t="str">
        <f t="shared" si="75"/>
        <v/>
      </c>
      <c r="S64" s="97" t="str">
        <f t="shared" si="75"/>
        <v/>
      </c>
      <c r="T64" s="97" t="str">
        <f t="shared" si="76"/>
        <v/>
      </c>
      <c r="U64" s="97" t="str">
        <f t="shared" si="76"/>
        <v/>
      </c>
      <c r="V64" s="97" t="str">
        <f t="shared" si="76"/>
        <v/>
      </c>
      <c r="W64" s="97" t="str">
        <f t="shared" si="76"/>
        <v/>
      </c>
      <c r="X64" s="97" t="str">
        <f t="shared" si="76"/>
        <v/>
      </c>
      <c r="Y64" s="97" t="str">
        <f t="shared" si="76"/>
        <v/>
      </c>
      <c r="Z64" s="97" t="str">
        <f t="shared" si="76"/>
        <v/>
      </c>
      <c r="AA64" s="97" t="str">
        <f t="shared" si="76"/>
        <v/>
      </c>
      <c r="AB64" s="97" t="str">
        <f t="shared" si="76"/>
        <v/>
      </c>
      <c r="AC64" s="97" t="str">
        <f t="shared" si="76"/>
        <v/>
      </c>
      <c r="AD64" s="97" t="str">
        <f t="shared" si="77"/>
        <v/>
      </c>
      <c r="AE64" s="97" t="str">
        <f t="shared" si="77"/>
        <v/>
      </c>
      <c r="AF64" s="97" t="str">
        <f t="shared" si="77"/>
        <v/>
      </c>
      <c r="AG64" s="97" t="str">
        <f t="shared" si="77"/>
        <v/>
      </c>
      <c r="AH64" s="97" t="str">
        <f t="shared" si="77"/>
        <v/>
      </c>
      <c r="AI64" s="97" t="str">
        <f t="shared" si="77"/>
        <v/>
      </c>
      <c r="AJ64" s="97" t="str">
        <f t="shared" si="77"/>
        <v/>
      </c>
      <c r="AK64" s="97" t="str">
        <f t="shared" si="77"/>
        <v/>
      </c>
      <c r="AL64" s="97" t="str">
        <f t="shared" si="77"/>
        <v/>
      </c>
      <c r="AM64" s="97" t="str">
        <f t="shared" si="77"/>
        <v/>
      </c>
      <c r="AN64" s="97" t="str">
        <f t="shared" si="78"/>
        <v/>
      </c>
      <c r="AO64" s="97" t="str">
        <f t="shared" si="78"/>
        <v/>
      </c>
      <c r="AP64" s="97" t="str">
        <f t="shared" si="78"/>
        <v/>
      </c>
      <c r="AQ64" s="97" t="str">
        <f t="shared" si="78"/>
        <v/>
      </c>
      <c r="AR64" s="97" t="str">
        <f t="shared" si="78"/>
        <v/>
      </c>
      <c r="AS64" s="97" t="str">
        <f t="shared" si="78"/>
        <v/>
      </c>
      <c r="AT64" s="97" t="str">
        <f t="shared" si="78"/>
        <v/>
      </c>
      <c r="AU64" s="97" t="str">
        <f t="shared" si="78"/>
        <v/>
      </c>
      <c r="AV64" s="97" t="str">
        <f t="shared" si="78"/>
        <v/>
      </c>
      <c r="AW64" s="97" t="str">
        <f t="shared" si="78"/>
        <v/>
      </c>
      <c r="AX64" s="97" t="str">
        <f t="shared" si="79"/>
        <v/>
      </c>
      <c r="AY64" s="97" t="str">
        <f t="shared" si="79"/>
        <v/>
      </c>
      <c r="AZ64" s="97" t="str">
        <f t="shared" si="79"/>
        <v/>
      </c>
      <c r="BA64" s="97" t="str">
        <f t="shared" si="79"/>
        <v/>
      </c>
      <c r="BB64" s="97" t="str">
        <f t="shared" si="79"/>
        <v/>
      </c>
      <c r="BC64" s="97" t="str">
        <f t="shared" si="79"/>
        <v/>
      </c>
      <c r="BD64" s="97" t="str">
        <f t="shared" si="79"/>
        <v/>
      </c>
      <c r="BE64" s="97" t="str">
        <f t="shared" si="79"/>
        <v/>
      </c>
      <c r="BF64" s="97" t="str">
        <f t="shared" si="79"/>
        <v/>
      </c>
      <c r="BG64" s="97" t="str">
        <f t="shared" si="79"/>
        <v/>
      </c>
      <c r="BH64" s="97" t="str">
        <f t="shared" si="80"/>
        <v/>
      </c>
      <c r="BI64" s="97" t="str">
        <f t="shared" si="80"/>
        <v/>
      </c>
      <c r="BJ64" s="97" t="str">
        <f t="shared" si="80"/>
        <v/>
      </c>
      <c r="BK64" s="97" t="str">
        <f t="shared" si="80"/>
        <v/>
      </c>
      <c r="BL64" s="97" t="str">
        <f t="shared" si="80"/>
        <v/>
      </c>
      <c r="BM64" s="97" t="str">
        <f t="shared" si="80"/>
        <v/>
      </c>
      <c r="BN64" s="98"/>
    </row>
    <row r="65" spans="1:66" x14ac:dyDescent="0.35">
      <c r="A65" t="str">
        <f>VLOOKUP(Milestones[[#This Row],[Task Description]],'Wrkng Tgthr'!C:F,4,FALSE)</f>
        <v>No</v>
      </c>
      <c r="B65" s="156"/>
      <c r="C65" s="155" t="s">
        <v>58</v>
      </c>
      <c r="D65" s="242"/>
      <c r="E65" s="243"/>
      <c r="F65" s="243"/>
      <c r="G65" s="243"/>
      <c r="H65" s="244">
        <v>0</v>
      </c>
      <c r="I65" s="96"/>
      <c r="J65" s="97" t="str">
        <f t="shared" si="75"/>
        <v/>
      </c>
      <c r="K65" s="97" t="str">
        <f t="shared" si="75"/>
        <v/>
      </c>
      <c r="L65" s="97" t="str">
        <f t="shared" si="75"/>
        <v/>
      </c>
      <c r="M65" s="97" t="str">
        <f t="shared" si="75"/>
        <v/>
      </c>
      <c r="N65" s="97" t="str">
        <f t="shared" si="75"/>
        <v/>
      </c>
      <c r="O65" s="97" t="str">
        <f t="shared" si="75"/>
        <v/>
      </c>
      <c r="P65" s="97" t="str">
        <f t="shared" si="75"/>
        <v/>
      </c>
      <c r="Q65" s="97" t="str">
        <f t="shared" si="75"/>
        <v/>
      </c>
      <c r="R65" s="97" t="str">
        <f t="shared" si="75"/>
        <v/>
      </c>
      <c r="S65" s="97" t="str">
        <f t="shared" si="75"/>
        <v/>
      </c>
      <c r="T65" s="97" t="str">
        <f t="shared" si="76"/>
        <v/>
      </c>
      <c r="U65" s="97" t="str">
        <f t="shared" si="76"/>
        <v/>
      </c>
      <c r="V65" s="97" t="str">
        <f t="shared" si="76"/>
        <v/>
      </c>
      <c r="W65" s="97" t="str">
        <f t="shared" si="76"/>
        <v/>
      </c>
      <c r="X65" s="97" t="str">
        <f t="shared" si="76"/>
        <v/>
      </c>
      <c r="Y65" s="97" t="str">
        <f t="shared" si="76"/>
        <v/>
      </c>
      <c r="Z65" s="97" t="str">
        <f t="shared" si="76"/>
        <v/>
      </c>
      <c r="AA65" s="97" t="str">
        <f t="shared" si="76"/>
        <v/>
      </c>
      <c r="AB65" s="97" t="str">
        <f t="shared" si="76"/>
        <v/>
      </c>
      <c r="AC65" s="97" t="str">
        <f t="shared" si="76"/>
        <v/>
      </c>
      <c r="AD65" s="97" t="str">
        <f t="shared" si="77"/>
        <v/>
      </c>
      <c r="AE65" s="97" t="str">
        <f t="shared" si="77"/>
        <v/>
      </c>
      <c r="AF65" s="97" t="str">
        <f t="shared" si="77"/>
        <v/>
      </c>
      <c r="AG65" s="97" t="str">
        <f t="shared" si="77"/>
        <v/>
      </c>
      <c r="AH65" s="97" t="str">
        <f t="shared" si="77"/>
        <v/>
      </c>
      <c r="AI65" s="97" t="str">
        <f t="shared" si="77"/>
        <v/>
      </c>
      <c r="AJ65" s="97" t="str">
        <f t="shared" si="77"/>
        <v/>
      </c>
      <c r="AK65" s="97" t="str">
        <f t="shared" si="77"/>
        <v/>
      </c>
      <c r="AL65" s="97" t="str">
        <f t="shared" si="77"/>
        <v/>
      </c>
      <c r="AM65" s="97" t="str">
        <f t="shared" si="77"/>
        <v/>
      </c>
      <c r="AN65" s="97" t="str">
        <f t="shared" si="78"/>
        <v/>
      </c>
      <c r="AO65" s="97" t="str">
        <f t="shared" si="78"/>
        <v/>
      </c>
      <c r="AP65" s="97" t="str">
        <f t="shared" si="78"/>
        <v/>
      </c>
      <c r="AQ65" s="97" t="str">
        <f t="shared" si="78"/>
        <v/>
      </c>
      <c r="AR65" s="97" t="str">
        <f t="shared" si="78"/>
        <v/>
      </c>
      <c r="AS65" s="97" t="str">
        <f t="shared" si="78"/>
        <v/>
      </c>
      <c r="AT65" s="97" t="str">
        <f t="shared" si="78"/>
        <v/>
      </c>
      <c r="AU65" s="97" t="str">
        <f t="shared" si="78"/>
        <v/>
      </c>
      <c r="AV65" s="97" t="str">
        <f t="shared" si="78"/>
        <v/>
      </c>
      <c r="AW65" s="97" t="str">
        <f t="shared" si="78"/>
        <v/>
      </c>
      <c r="AX65" s="97" t="str">
        <f t="shared" si="79"/>
        <v/>
      </c>
      <c r="AY65" s="97" t="str">
        <f t="shared" si="79"/>
        <v/>
      </c>
      <c r="AZ65" s="97" t="str">
        <f t="shared" si="79"/>
        <v/>
      </c>
      <c r="BA65" s="97" t="str">
        <f t="shared" si="79"/>
        <v/>
      </c>
      <c r="BB65" s="97" t="str">
        <f t="shared" si="79"/>
        <v/>
      </c>
      <c r="BC65" s="97" t="str">
        <f t="shared" si="79"/>
        <v/>
      </c>
      <c r="BD65" s="97" t="str">
        <f t="shared" si="79"/>
        <v/>
      </c>
      <c r="BE65" s="97" t="str">
        <f t="shared" si="79"/>
        <v/>
      </c>
      <c r="BF65" s="97" t="str">
        <f t="shared" si="79"/>
        <v/>
      </c>
      <c r="BG65" s="97" t="str">
        <f t="shared" si="79"/>
        <v/>
      </c>
      <c r="BH65" s="97" t="str">
        <f t="shared" si="80"/>
        <v/>
      </c>
      <c r="BI65" s="97" t="str">
        <f t="shared" si="80"/>
        <v/>
      </c>
      <c r="BJ65" s="97" t="str">
        <f t="shared" si="80"/>
        <v/>
      </c>
      <c r="BK65" s="97" t="str">
        <f t="shared" si="80"/>
        <v/>
      </c>
      <c r="BL65" s="97" t="str">
        <f t="shared" si="80"/>
        <v/>
      </c>
      <c r="BM65" s="97" t="str">
        <f t="shared" si="80"/>
        <v/>
      </c>
      <c r="BN65" s="98"/>
    </row>
    <row r="66" spans="1:66" x14ac:dyDescent="0.35">
      <c r="A66" t="str">
        <f>VLOOKUP(Milestones[[#This Row],[Task Description]],'Wrkng Tgthr'!C:F,4,FALSE)</f>
        <v>No</v>
      </c>
      <c r="B66" s="156"/>
      <c r="C66" s="155" t="s">
        <v>59</v>
      </c>
      <c r="D66" s="242"/>
      <c r="E66" s="243"/>
      <c r="F66" s="243"/>
      <c r="G66" s="243"/>
      <c r="H66" s="244">
        <v>0</v>
      </c>
      <c r="I66" s="96"/>
      <c r="J66" s="97" t="str">
        <f t="shared" si="75"/>
        <v/>
      </c>
      <c r="K66" s="97" t="str">
        <f t="shared" si="75"/>
        <v/>
      </c>
      <c r="L66" s="97" t="str">
        <f t="shared" si="75"/>
        <v/>
      </c>
      <c r="M66" s="97" t="str">
        <f t="shared" si="75"/>
        <v/>
      </c>
      <c r="N66" s="97" t="str">
        <f t="shared" si="75"/>
        <v/>
      </c>
      <c r="O66" s="97" t="str">
        <f t="shared" si="75"/>
        <v/>
      </c>
      <c r="P66" s="97" t="str">
        <f t="shared" si="75"/>
        <v/>
      </c>
      <c r="Q66" s="97" t="str">
        <f t="shared" si="75"/>
        <v/>
      </c>
      <c r="R66" s="97" t="str">
        <f t="shared" si="75"/>
        <v/>
      </c>
      <c r="S66" s="97" t="str">
        <f t="shared" si="75"/>
        <v/>
      </c>
      <c r="T66" s="97" t="str">
        <f t="shared" si="76"/>
        <v/>
      </c>
      <c r="U66" s="97" t="str">
        <f t="shared" si="76"/>
        <v/>
      </c>
      <c r="V66" s="97" t="str">
        <f t="shared" si="76"/>
        <v/>
      </c>
      <c r="W66" s="97" t="str">
        <f t="shared" si="76"/>
        <v/>
      </c>
      <c r="X66" s="97" t="str">
        <f t="shared" si="76"/>
        <v/>
      </c>
      <c r="Y66" s="97" t="str">
        <f t="shared" si="76"/>
        <v/>
      </c>
      <c r="Z66" s="97" t="str">
        <f t="shared" si="76"/>
        <v/>
      </c>
      <c r="AA66" s="97" t="str">
        <f t="shared" si="76"/>
        <v/>
      </c>
      <c r="AB66" s="97" t="str">
        <f t="shared" si="76"/>
        <v/>
      </c>
      <c r="AC66" s="97" t="str">
        <f t="shared" si="76"/>
        <v/>
      </c>
      <c r="AD66" s="97" t="str">
        <f t="shared" si="77"/>
        <v/>
      </c>
      <c r="AE66" s="97" t="str">
        <f t="shared" si="77"/>
        <v/>
      </c>
      <c r="AF66" s="97" t="str">
        <f t="shared" si="77"/>
        <v/>
      </c>
      <c r="AG66" s="97" t="str">
        <f t="shared" si="77"/>
        <v/>
      </c>
      <c r="AH66" s="97" t="str">
        <f t="shared" si="77"/>
        <v/>
      </c>
      <c r="AI66" s="97" t="str">
        <f t="shared" si="77"/>
        <v/>
      </c>
      <c r="AJ66" s="97" t="str">
        <f t="shared" si="77"/>
        <v/>
      </c>
      <c r="AK66" s="97" t="str">
        <f t="shared" si="77"/>
        <v/>
      </c>
      <c r="AL66" s="97" t="str">
        <f t="shared" si="77"/>
        <v/>
      </c>
      <c r="AM66" s="97" t="str">
        <f t="shared" si="77"/>
        <v/>
      </c>
      <c r="AN66" s="97" t="str">
        <f t="shared" si="78"/>
        <v/>
      </c>
      <c r="AO66" s="97" t="str">
        <f t="shared" si="78"/>
        <v/>
      </c>
      <c r="AP66" s="97" t="str">
        <f t="shared" si="78"/>
        <v/>
      </c>
      <c r="AQ66" s="97" t="str">
        <f t="shared" si="78"/>
        <v/>
      </c>
      <c r="AR66" s="97" t="str">
        <f t="shared" si="78"/>
        <v/>
      </c>
      <c r="AS66" s="97" t="str">
        <f t="shared" si="78"/>
        <v/>
      </c>
      <c r="AT66" s="97" t="str">
        <f t="shared" si="78"/>
        <v/>
      </c>
      <c r="AU66" s="97" t="str">
        <f t="shared" si="78"/>
        <v/>
      </c>
      <c r="AV66" s="97" t="str">
        <f t="shared" si="78"/>
        <v/>
      </c>
      <c r="AW66" s="97" t="str">
        <f t="shared" si="78"/>
        <v/>
      </c>
      <c r="AX66" s="97" t="str">
        <f t="shared" si="79"/>
        <v/>
      </c>
      <c r="AY66" s="97" t="str">
        <f t="shared" si="79"/>
        <v/>
      </c>
      <c r="AZ66" s="97" t="str">
        <f t="shared" si="79"/>
        <v/>
      </c>
      <c r="BA66" s="97" t="str">
        <f t="shared" si="79"/>
        <v/>
      </c>
      <c r="BB66" s="97" t="str">
        <f t="shared" si="79"/>
        <v/>
      </c>
      <c r="BC66" s="97" t="str">
        <f t="shared" si="79"/>
        <v/>
      </c>
      <c r="BD66" s="97" t="str">
        <f t="shared" si="79"/>
        <v/>
      </c>
      <c r="BE66" s="97" t="str">
        <f t="shared" si="79"/>
        <v/>
      </c>
      <c r="BF66" s="97" t="str">
        <f t="shared" si="79"/>
        <v/>
      </c>
      <c r="BG66" s="97" t="str">
        <f t="shared" si="79"/>
        <v/>
      </c>
      <c r="BH66" s="97" t="str">
        <f t="shared" si="80"/>
        <v/>
      </c>
      <c r="BI66" s="97" t="str">
        <f t="shared" si="80"/>
        <v/>
      </c>
      <c r="BJ66" s="97" t="str">
        <f t="shared" si="80"/>
        <v/>
      </c>
      <c r="BK66" s="97" t="str">
        <f t="shared" si="80"/>
        <v/>
      </c>
      <c r="BL66" s="97" t="str">
        <f t="shared" si="80"/>
        <v/>
      </c>
      <c r="BM66" s="97" t="str">
        <f t="shared" si="80"/>
        <v/>
      </c>
      <c r="BN66" s="98"/>
    </row>
    <row r="67" spans="1:66" x14ac:dyDescent="0.35">
      <c r="A67" t="str">
        <f>VLOOKUP(Milestones[[#This Row],[Task Description]],'Wrkng Tgthr'!C:F,4,FALSE)</f>
        <v>No</v>
      </c>
      <c r="B67" s="98"/>
      <c r="C67" s="155" t="s">
        <v>60</v>
      </c>
      <c r="D67" s="242"/>
      <c r="E67" s="243"/>
      <c r="F67" s="243"/>
      <c r="G67" s="243"/>
      <c r="H67" s="244">
        <v>0</v>
      </c>
      <c r="I67" s="96"/>
      <c r="J67" s="97" t="str">
        <f t="shared" si="75"/>
        <v/>
      </c>
      <c r="K67" s="97" t="str">
        <f t="shared" si="75"/>
        <v/>
      </c>
      <c r="L67" s="97" t="str">
        <f t="shared" si="75"/>
        <v/>
      </c>
      <c r="M67" s="97" t="str">
        <f t="shared" si="75"/>
        <v/>
      </c>
      <c r="N67" s="97" t="str">
        <f t="shared" si="75"/>
        <v/>
      </c>
      <c r="O67" s="97" t="str">
        <f t="shared" si="75"/>
        <v/>
      </c>
      <c r="P67" s="97" t="str">
        <f t="shared" si="75"/>
        <v/>
      </c>
      <c r="Q67" s="97" t="str">
        <f t="shared" si="75"/>
        <v/>
      </c>
      <c r="R67" s="97" t="str">
        <f t="shared" si="75"/>
        <v/>
      </c>
      <c r="S67" s="97" t="str">
        <f t="shared" si="75"/>
        <v/>
      </c>
      <c r="T67" s="97" t="str">
        <f t="shared" si="76"/>
        <v/>
      </c>
      <c r="U67" s="97" t="str">
        <f t="shared" si="76"/>
        <v/>
      </c>
      <c r="V67" s="97" t="str">
        <f t="shared" si="76"/>
        <v/>
      </c>
      <c r="W67" s="97" t="str">
        <f t="shared" si="76"/>
        <v/>
      </c>
      <c r="X67" s="97" t="str">
        <f t="shared" si="76"/>
        <v/>
      </c>
      <c r="Y67" s="97" t="str">
        <f t="shared" si="76"/>
        <v/>
      </c>
      <c r="Z67" s="97" t="str">
        <f t="shared" si="76"/>
        <v/>
      </c>
      <c r="AA67" s="97" t="str">
        <f t="shared" si="76"/>
        <v/>
      </c>
      <c r="AB67" s="97" t="str">
        <f t="shared" si="76"/>
        <v/>
      </c>
      <c r="AC67" s="97" t="str">
        <f t="shared" si="76"/>
        <v/>
      </c>
      <c r="AD67" s="97" t="str">
        <f t="shared" si="77"/>
        <v/>
      </c>
      <c r="AE67" s="97" t="str">
        <f t="shared" si="77"/>
        <v/>
      </c>
      <c r="AF67" s="97" t="str">
        <f t="shared" si="77"/>
        <v/>
      </c>
      <c r="AG67" s="97" t="str">
        <f t="shared" si="77"/>
        <v/>
      </c>
      <c r="AH67" s="97" t="str">
        <f t="shared" si="77"/>
        <v/>
      </c>
      <c r="AI67" s="97" t="str">
        <f t="shared" si="77"/>
        <v/>
      </c>
      <c r="AJ67" s="97" t="str">
        <f t="shared" si="77"/>
        <v/>
      </c>
      <c r="AK67" s="97" t="str">
        <f t="shared" si="77"/>
        <v/>
      </c>
      <c r="AL67" s="97" t="str">
        <f t="shared" si="77"/>
        <v/>
      </c>
      <c r="AM67" s="97" t="str">
        <f t="shared" si="77"/>
        <v/>
      </c>
      <c r="AN67" s="97" t="str">
        <f t="shared" si="78"/>
        <v/>
      </c>
      <c r="AO67" s="97" t="str">
        <f t="shared" si="78"/>
        <v/>
      </c>
      <c r="AP67" s="97" t="str">
        <f t="shared" si="78"/>
        <v/>
      </c>
      <c r="AQ67" s="97" t="str">
        <f t="shared" si="78"/>
        <v/>
      </c>
      <c r="AR67" s="97" t="str">
        <f t="shared" si="78"/>
        <v/>
      </c>
      <c r="AS67" s="97" t="str">
        <f t="shared" si="78"/>
        <v/>
      </c>
      <c r="AT67" s="97" t="str">
        <f t="shared" si="78"/>
        <v/>
      </c>
      <c r="AU67" s="97" t="str">
        <f t="shared" si="78"/>
        <v/>
      </c>
      <c r="AV67" s="97" t="str">
        <f t="shared" si="78"/>
        <v/>
      </c>
      <c r="AW67" s="97" t="str">
        <f t="shared" si="78"/>
        <v/>
      </c>
      <c r="AX67" s="97" t="str">
        <f t="shared" si="79"/>
        <v/>
      </c>
      <c r="AY67" s="97" t="str">
        <f t="shared" si="79"/>
        <v/>
      </c>
      <c r="AZ67" s="97" t="str">
        <f t="shared" si="79"/>
        <v/>
      </c>
      <c r="BA67" s="97" t="str">
        <f t="shared" si="79"/>
        <v/>
      </c>
      <c r="BB67" s="97" t="str">
        <f t="shared" si="79"/>
        <v/>
      </c>
      <c r="BC67" s="97" t="str">
        <f t="shared" si="79"/>
        <v/>
      </c>
      <c r="BD67" s="97" t="str">
        <f t="shared" si="79"/>
        <v/>
      </c>
      <c r="BE67" s="97" t="str">
        <f t="shared" si="79"/>
        <v/>
      </c>
      <c r="BF67" s="97" t="str">
        <f t="shared" si="79"/>
        <v/>
      </c>
      <c r="BG67" s="97" t="str">
        <f t="shared" si="79"/>
        <v/>
      </c>
      <c r="BH67" s="97" t="str">
        <f t="shared" si="80"/>
        <v/>
      </c>
      <c r="BI67" s="97" t="str">
        <f t="shared" si="80"/>
        <v/>
      </c>
      <c r="BJ67" s="97" t="str">
        <f t="shared" si="80"/>
        <v/>
      </c>
      <c r="BK67" s="97" t="str">
        <f t="shared" si="80"/>
        <v/>
      </c>
      <c r="BL67" s="97" t="str">
        <f t="shared" si="80"/>
        <v/>
      </c>
      <c r="BM67" s="97" t="str">
        <f t="shared" si="80"/>
        <v/>
      </c>
      <c r="BN67" s="98"/>
    </row>
    <row r="68" spans="1:66" x14ac:dyDescent="0.35">
      <c r="B68" s="98"/>
      <c r="C68" s="100"/>
      <c r="D68" s="99"/>
      <c r="E68" s="101"/>
      <c r="F68" s="101"/>
      <c r="G68" s="101"/>
      <c r="H68" s="102"/>
      <c r="I68" s="96"/>
      <c r="J68" s="97" t="str">
        <f t="shared" si="75"/>
        <v/>
      </c>
      <c r="K68" s="97" t="str">
        <f t="shared" si="75"/>
        <v/>
      </c>
      <c r="L68" s="97" t="str">
        <f t="shared" si="75"/>
        <v/>
      </c>
      <c r="M68" s="97" t="str">
        <f t="shared" si="75"/>
        <v/>
      </c>
      <c r="N68" s="97" t="str">
        <f t="shared" si="75"/>
        <v/>
      </c>
      <c r="O68" s="97" t="str">
        <f t="shared" si="75"/>
        <v/>
      </c>
      <c r="P68" s="97" t="str">
        <f t="shared" si="75"/>
        <v/>
      </c>
      <c r="Q68" s="97" t="str">
        <f t="shared" si="75"/>
        <v/>
      </c>
      <c r="R68" s="97" t="str">
        <f t="shared" si="75"/>
        <v/>
      </c>
      <c r="S68" s="97" t="str">
        <f t="shared" si="75"/>
        <v/>
      </c>
      <c r="T68" s="97" t="str">
        <f t="shared" si="76"/>
        <v/>
      </c>
      <c r="U68" s="97" t="str">
        <f t="shared" si="76"/>
        <v/>
      </c>
      <c r="V68" s="97" t="str">
        <f t="shared" si="76"/>
        <v/>
      </c>
      <c r="W68" s="97" t="str">
        <f t="shared" si="76"/>
        <v/>
      </c>
      <c r="X68" s="97" t="str">
        <f t="shared" si="76"/>
        <v/>
      </c>
      <c r="Y68" s="97" t="str">
        <f t="shared" si="76"/>
        <v/>
      </c>
      <c r="Z68" s="97" t="str">
        <f t="shared" si="76"/>
        <v/>
      </c>
      <c r="AA68" s="97" t="str">
        <f t="shared" si="76"/>
        <v/>
      </c>
      <c r="AB68" s="97" t="str">
        <f t="shared" si="76"/>
        <v/>
      </c>
      <c r="AC68" s="97" t="str">
        <f t="shared" si="76"/>
        <v/>
      </c>
      <c r="AD68" s="97" t="str">
        <f t="shared" si="77"/>
        <v/>
      </c>
      <c r="AE68" s="97" t="str">
        <f t="shared" si="77"/>
        <v/>
      </c>
      <c r="AF68" s="97" t="str">
        <f t="shared" si="77"/>
        <v/>
      </c>
      <c r="AG68" s="97" t="str">
        <f t="shared" si="77"/>
        <v/>
      </c>
      <c r="AH68" s="97" t="str">
        <f t="shared" si="77"/>
        <v/>
      </c>
      <c r="AI68" s="97" t="str">
        <f t="shared" si="77"/>
        <v/>
      </c>
      <c r="AJ68" s="97" t="str">
        <f t="shared" si="77"/>
        <v/>
      </c>
      <c r="AK68" s="97" t="str">
        <f t="shared" si="77"/>
        <v/>
      </c>
      <c r="AL68" s="97" t="str">
        <f t="shared" si="77"/>
        <v/>
      </c>
      <c r="AM68" s="97" t="str">
        <f t="shared" si="77"/>
        <v/>
      </c>
      <c r="AN68" s="97" t="str">
        <f t="shared" si="78"/>
        <v/>
      </c>
      <c r="AO68" s="97" t="str">
        <f t="shared" si="78"/>
        <v/>
      </c>
      <c r="AP68" s="97" t="str">
        <f t="shared" si="78"/>
        <v/>
      </c>
      <c r="AQ68" s="97" t="str">
        <f t="shared" si="78"/>
        <v/>
      </c>
      <c r="AR68" s="97" t="str">
        <f t="shared" si="78"/>
        <v/>
      </c>
      <c r="AS68" s="97" t="str">
        <f t="shared" si="78"/>
        <v/>
      </c>
      <c r="AT68" s="97" t="str">
        <f t="shared" si="78"/>
        <v/>
      </c>
      <c r="AU68" s="97" t="str">
        <f t="shared" si="78"/>
        <v/>
      </c>
      <c r="AV68" s="97" t="str">
        <f t="shared" si="78"/>
        <v/>
      </c>
      <c r="AW68" s="97" t="str">
        <f t="shared" si="78"/>
        <v/>
      </c>
      <c r="AX68" s="97" t="str">
        <f t="shared" si="79"/>
        <v/>
      </c>
      <c r="AY68" s="97" t="str">
        <f t="shared" si="79"/>
        <v/>
      </c>
      <c r="AZ68" s="97" t="str">
        <f t="shared" si="79"/>
        <v/>
      </c>
      <c r="BA68" s="97" t="str">
        <f t="shared" si="79"/>
        <v/>
      </c>
      <c r="BB68" s="97" t="str">
        <f t="shared" si="79"/>
        <v/>
      </c>
      <c r="BC68" s="97" t="str">
        <f t="shared" si="79"/>
        <v/>
      </c>
      <c r="BD68" s="97" t="str">
        <f t="shared" si="79"/>
        <v/>
      </c>
      <c r="BE68" s="97" t="str">
        <f t="shared" si="79"/>
        <v/>
      </c>
      <c r="BF68" s="97" t="str">
        <f t="shared" si="79"/>
        <v/>
      </c>
      <c r="BG68" s="97" t="str">
        <f t="shared" si="79"/>
        <v/>
      </c>
      <c r="BH68" s="97" t="str">
        <f t="shared" si="80"/>
        <v/>
      </c>
      <c r="BI68" s="97" t="str">
        <f t="shared" si="80"/>
        <v/>
      </c>
      <c r="BJ68" s="97" t="str">
        <f t="shared" si="80"/>
        <v/>
      </c>
      <c r="BK68" s="97" t="str">
        <f t="shared" si="80"/>
        <v/>
      </c>
      <c r="BL68" s="97" t="str">
        <f t="shared" si="80"/>
        <v/>
      </c>
      <c r="BM68" s="97" t="str">
        <f t="shared" si="80"/>
        <v/>
      </c>
      <c r="BN68" s="98"/>
    </row>
    <row r="69" spans="1:66" x14ac:dyDescent="0.35">
      <c r="B69" s="98"/>
      <c r="C69" s="87"/>
      <c r="D69" s="99"/>
      <c r="E69" s="89"/>
      <c r="F69" s="89"/>
      <c r="G69" s="89"/>
      <c r="H69" s="90"/>
      <c r="I69" s="96"/>
      <c r="J69" s="97" t="str">
        <f t="shared" si="75"/>
        <v/>
      </c>
      <c r="K69" s="97" t="str">
        <f t="shared" si="75"/>
        <v/>
      </c>
      <c r="L69" s="97" t="str">
        <f t="shared" si="75"/>
        <v/>
      </c>
      <c r="M69" s="97" t="str">
        <f t="shared" si="75"/>
        <v/>
      </c>
      <c r="N69" s="97" t="str">
        <f t="shared" si="75"/>
        <v/>
      </c>
      <c r="O69" s="97" t="str">
        <f t="shared" si="75"/>
        <v/>
      </c>
      <c r="P69" s="97" t="str">
        <f t="shared" si="75"/>
        <v/>
      </c>
      <c r="Q69" s="97" t="str">
        <f t="shared" si="75"/>
        <v/>
      </c>
      <c r="R69" s="97" t="str">
        <f t="shared" si="75"/>
        <v/>
      </c>
      <c r="S69" s="97" t="str">
        <f t="shared" si="75"/>
        <v/>
      </c>
      <c r="T69" s="97" t="str">
        <f t="shared" si="76"/>
        <v/>
      </c>
      <c r="U69" s="97" t="str">
        <f t="shared" si="76"/>
        <v/>
      </c>
      <c r="V69" s="97" t="str">
        <f t="shared" si="76"/>
        <v/>
      </c>
      <c r="W69" s="97" t="str">
        <f t="shared" si="76"/>
        <v/>
      </c>
      <c r="X69" s="97" t="str">
        <f t="shared" si="76"/>
        <v/>
      </c>
      <c r="Y69" s="97" t="str">
        <f t="shared" si="76"/>
        <v/>
      </c>
      <c r="Z69" s="97" t="str">
        <f t="shared" si="76"/>
        <v/>
      </c>
      <c r="AA69" s="97" t="str">
        <f t="shared" si="76"/>
        <v/>
      </c>
      <c r="AB69" s="97" t="str">
        <f t="shared" si="76"/>
        <v/>
      </c>
      <c r="AC69" s="97" t="str">
        <f t="shared" si="76"/>
        <v/>
      </c>
      <c r="AD69" s="97" t="str">
        <f t="shared" si="77"/>
        <v/>
      </c>
      <c r="AE69" s="97" t="str">
        <f t="shared" si="77"/>
        <v/>
      </c>
      <c r="AF69" s="97" t="str">
        <f t="shared" si="77"/>
        <v/>
      </c>
      <c r="AG69" s="97" t="str">
        <f t="shared" si="77"/>
        <v/>
      </c>
      <c r="AH69" s="97" t="str">
        <f t="shared" si="77"/>
        <v/>
      </c>
      <c r="AI69" s="97" t="str">
        <f t="shared" si="77"/>
        <v/>
      </c>
      <c r="AJ69" s="97" t="str">
        <f t="shared" si="77"/>
        <v/>
      </c>
      <c r="AK69" s="97" t="str">
        <f t="shared" si="77"/>
        <v/>
      </c>
      <c r="AL69" s="97" t="str">
        <f t="shared" si="77"/>
        <v/>
      </c>
      <c r="AM69" s="97" t="str">
        <f t="shared" si="77"/>
        <v/>
      </c>
      <c r="AN69" s="97" t="str">
        <f t="shared" si="78"/>
        <v/>
      </c>
      <c r="AO69" s="97" t="str">
        <f t="shared" si="78"/>
        <v/>
      </c>
      <c r="AP69" s="97" t="str">
        <f t="shared" si="78"/>
        <v/>
      </c>
      <c r="AQ69" s="97" t="str">
        <f t="shared" si="78"/>
        <v/>
      </c>
      <c r="AR69" s="97" t="str">
        <f t="shared" si="78"/>
        <v/>
      </c>
      <c r="AS69" s="97" t="str">
        <f t="shared" si="78"/>
        <v/>
      </c>
      <c r="AT69" s="97" t="str">
        <f t="shared" si="78"/>
        <v/>
      </c>
      <c r="AU69" s="97" t="str">
        <f t="shared" si="78"/>
        <v/>
      </c>
      <c r="AV69" s="97" t="str">
        <f t="shared" si="78"/>
        <v/>
      </c>
      <c r="AW69" s="97" t="str">
        <f t="shared" si="78"/>
        <v/>
      </c>
      <c r="AX69" s="97" t="str">
        <f t="shared" si="79"/>
        <v/>
      </c>
      <c r="AY69" s="97" t="str">
        <f t="shared" si="79"/>
        <v/>
      </c>
      <c r="AZ69" s="97" t="str">
        <f t="shared" si="79"/>
        <v/>
      </c>
      <c r="BA69" s="97" t="str">
        <f t="shared" si="79"/>
        <v/>
      </c>
      <c r="BB69" s="97" t="str">
        <f t="shared" si="79"/>
        <v/>
      </c>
      <c r="BC69" s="97" t="str">
        <f t="shared" si="79"/>
        <v/>
      </c>
      <c r="BD69" s="97" t="str">
        <f t="shared" si="79"/>
        <v/>
      </c>
      <c r="BE69" s="97" t="str">
        <f t="shared" si="79"/>
        <v/>
      </c>
      <c r="BF69" s="97" t="str">
        <f t="shared" si="79"/>
        <v/>
      </c>
      <c r="BG69" s="97" t="str">
        <f t="shared" si="79"/>
        <v/>
      </c>
      <c r="BH69" s="97" t="str">
        <f t="shared" si="80"/>
        <v/>
      </c>
      <c r="BI69" s="97" t="str">
        <f t="shared" si="80"/>
        <v/>
      </c>
      <c r="BJ69" s="97" t="str">
        <f t="shared" si="80"/>
        <v/>
      </c>
      <c r="BK69" s="97" t="str">
        <f t="shared" si="80"/>
        <v/>
      </c>
      <c r="BL69" s="97" t="str">
        <f t="shared" si="80"/>
        <v/>
      </c>
      <c r="BM69" s="97" t="str">
        <f t="shared" si="80"/>
        <v/>
      </c>
      <c r="BN69" s="98"/>
    </row>
    <row r="70" spans="1:66" ht="18" thickBot="1" x14ac:dyDescent="0.4">
      <c r="B70" s="98"/>
      <c r="C70" s="103" t="s">
        <v>114</v>
      </c>
      <c r="D70" s="103"/>
      <c r="E70" s="104"/>
      <c r="F70" s="104"/>
      <c r="G70" s="104"/>
      <c r="H70" s="103"/>
      <c r="I70" s="105"/>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98"/>
    </row>
    <row r="71" spans="1:66" x14ac:dyDescent="0.35">
      <c r="B71" s="72"/>
      <c r="C71" s="72"/>
      <c r="D71" s="72"/>
      <c r="E71" s="107"/>
      <c r="F71" s="107"/>
      <c r="G71" s="107"/>
      <c r="H71" s="108"/>
      <c r="I71" s="109"/>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row>
    <row r="72" spans="1:66" x14ac:dyDescent="0.35">
      <c r="B72" s="72"/>
      <c r="C72" s="72"/>
      <c r="D72" s="72"/>
      <c r="E72" s="107"/>
      <c r="F72" s="107"/>
      <c r="G72" s="107"/>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row>
    <row r="75" spans="1:66" ht="24.75" hidden="1" x14ac:dyDescent="0.5">
      <c r="J75" s="77" t="str">
        <f>TEXT(J$5,"mmmm")</f>
        <v>April</v>
      </c>
      <c r="K75" s="77" t="str">
        <f t="shared" ref="K75:BM75" si="81">TEXT(K$5,"mmmm")</f>
        <v>April</v>
      </c>
      <c r="L75" s="77" t="str">
        <f t="shared" si="81"/>
        <v>April</v>
      </c>
      <c r="M75" s="77" t="str">
        <f t="shared" si="81"/>
        <v>April</v>
      </c>
      <c r="N75" s="77" t="str">
        <f t="shared" si="81"/>
        <v>April</v>
      </c>
      <c r="O75" s="77" t="str">
        <f t="shared" si="81"/>
        <v>May</v>
      </c>
      <c r="P75" s="77" t="str">
        <f t="shared" si="81"/>
        <v>May</v>
      </c>
      <c r="Q75" s="77" t="str">
        <f t="shared" si="81"/>
        <v>May</v>
      </c>
      <c r="R75" s="77" t="str">
        <f t="shared" si="81"/>
        <v>May</v>
      </c>
      <c r="S75" s="77" t="str">
        <f t="shared" si="81"/>
        <v>June</v>
      </c>
      <c r="T75" s="77" t="str">
        <f t="shared" si="81"/>
        <v>June</v>
      </c>
      <c r="U75" s="77" t="str">
        <f t="shared" si="81"/>
        <v>June</v>
      </c>
      <c r="V75" s="77" t="str">
        <f t="shared" si="81"/>
        <v>June</v>
      </c>
      <c r="W75" s="77" t="str">
        <f t="shared" si="81"/>
        <v>July</v>
      </c>
      <c r="X75" s="77" t="str">
        <f t="shared" si="81"/>
        <v>July</v>
      </c>
      <c r="Y75" s="77" t="str">
        <f t="shared" si="81"/>
        <v>July</v>
      </c>
      <c r="Z75" s="77" t="str">
        <f t="shared" si="81"/>
        <v>July</v>
      </c>
      <c r="AA75" s="77" t="str">
        <f t="shared" si="81"/>
        <v>July</v>
      </c>
      <c r="AB75" s="77" t="str">
        <f t="shared" si="81"/>
        <v>August</v>
      </c>
      <c r="AC75" s="77" t="str">
        <f t="shared" si="81"/>
        <v>August</v>
      </c>
      <c r="AD75" s="77" t="str">
        <f t="shared" si="81"/>
        <v>August</v>
      </c>
      <c r="AE75" s="77" t="str">
        <f t="shared" si="81"/>
        <v>August</v>
      </c>
      <c r="AF75" s="77" t="str">
        <f t="shared" si="81"/>
        <v>September</v>
      </c>
      <c r="AG75" s="77" t="str">
        <f t="shared" si="81"/>
        <v>September</v>
      </c>
      <c r="AH75" s="77" t="str">
        <f t="shared" si="81"/>
        <v>September</v>
      </c>
      <c r="AI75" s="77" t="str">
        <f t="shared" si="81"/>
        <v>September</v>
      </c>
      <c r="AJ75" s="77" t="str">
        <f t="shared" si="81"/>
        <v>September</v>
      </c>
      <c r="AK75" s="77" t="str">
        <f t="shared" si="81"/>
        <v>October</v>
      </c>
      <c r="AL75" s="77" t="str">
        <f t="shared" si="81"/>
        <v>October</v>
      </c>
      <c r="AM75" s="77" t="str">
        <f t="shared" si="81"/>
        <v>October</v>
      </c>
      <c r="AN75" s="77" t="str">
        <f t="shared" si="81"/>
        <v>October</v>
      </c>
      <c r="AO75" s="77" t="str">
        <f t="shared" si="81"/>
        <v>November</v>
      </c>
      <c r="AP75" s="77" t="str">
        <f t="shared" si="81"/>
        <v>November</v>
      </c>
      <c r="AQ75" s="77" t="str">
        <f t="shared" si="81"/>
        <v>November</v>
      </c>
      <c r="AR75" s="77" t="str">
        <f t="shared" si="81"/>
        <v>November</v>
      </c>
      <c r="AS75" s="77" t="str">
        <f t="shared" si="81"/>
        <v>December</v>
      </c>
      <c r="AT75" s="77" t="str">
        <f t="shared" si="81"/>
        <v>December</v>
      </c>
      <c r="AU75" s="77" t="str">
        <f t="shared" si="81"/>
        <v>December</v>
      </c>
      <c r="AV75" s="77" t="str">
        <f t="shared" si="81"/>
        <v>December</v>
      </c>
      <c r="AW75" s="77" t="str">
        <f t="shared" si="81"/>
        <v>December</v>
      </c>
      <c r="AX75" s="77" t="str">
        <f t="shared" si="81"/>
        <v>January</v>
      </c>
      <c r="AY75" s="77" t="str">
        <f t="shared" si="81"/>
        <v>January</v>
      </c>
      <c r="AZ75" s="77" t="str">
        <f t="shared" si="81"/>
        <v>January</v>
      </c>
      <c r="BA75" s="77" t="str">
        <f t="shared" si="81"/>
        <v>January</v>
      </c>
      <c r="BB75" s="77" t="str">
        <f t="shared" si="81"/>
        <v>February</v>
      </c>
      <c r="BC75" s="77" t="str">
        <f t="shared" si="81"/>
        <v>February</v>
      </c>
      <c r="BD75" s="77" t="str">
        <f t="shared" si="81"/>
        <v>February</v>
      </c>
      <c r="BE75" s="77" t="str">
        <f t="shared" si="81"/>
        <v>February</v>
      </c>
      <c r="BF75" s="77" t="str">
        <f t="shared" si="81"/>
        <v>March</v>
      </c>
      <c r="BG75" s="77" t="str">
        <f t="shared" si="81"/>
        <v>March</v>
      </c>
      <c r="BH75" s="77" t="str">
        <f t="shared" si="81"/>
        <v>March</v>
      </c>
      <c r="BI75" s="77" t="str">
        <f t="shared" si="81"/>
        <v>March</v>
      </c>
      <c r="BJ75" s="77" t="str">
        <f t="shared" si="81"/>
        <v>March</v>
      </c>
      <c r="BK75" s="77" t="str">
        <f t="shared" si="81"/>
        <v>April</v>
      </c>
      <c r="BL75" s="77" t="str">
        <f t="shared" si="81"/>
        <v>April</v>
      </c>
      <c r="BM75" s="77" t="str">
        <f t="shared" si="81"/>
        <v>April</v>
      </c>
    </row>
  </sheetData>
  <mergeCells count="10">
    <mergeCell ref="C3:D3"/>
    <mergeCell ref="C4:D4"/>
    <mergeCell ref="C5:I5"/>
    <mergeCell ref="C1:H1"/>
    <mergeCell ref="E3:F3"/>
    <mergeCell ref="J2:M2"/>
    <mergeCell ref="O2:R2"/>
    <mergeCell ref="T2:W2"/>
    <mergeCell ref="Y2:AB2"/>
    <mergeCell ref="AD2:AG2"/>
  </mergeCells>
  <conditionalFormatting sqref="T7:BM70 S7:S9 S11:S70 J5:BM5 J7:R70 J6:Q6">
    <cfRule type="expression" dxfId="40" priority="23">
      <formula>AND(TODAY()&gt;=J$5,TODAY()&lt;K$5)</formula>
    </cfRule>
  </conditionalFormatting>
  <conditionalFormatting sqref="W4:BM4">
    <cfRule type="expression" dxfId="39" priority="26">
      <formula>W$5&lt;=EOMONTH($J$5,0)</formula>
    </cfRule>
  </conditionalFormatting>
  <conditionalFormatting sqref="W4:BM4">
    <cfRule type="expression" dxfId="38" priority="25">
      <formula>AND(W$5&lt;=EOMONTH($J$5,2),W$5&gt;EOMONTH($J$5,0),W$5&gt;EOMONTH($J$5,1))</formula>
    </cfRule>
  </conditionalFormatting>
  <conditionalFormatting sqref="W4:BM4">
    <cfRule type="expression" dxfId="37" priority="24">
      <formula>AND(W$5&lt;=EOMONTH($J$5,1),W$5&gt;EOMONTH($J$5,0))</formula>
    </cfRule>
  </conditionalFormatting>
  <conditionalFormatting sqref="J70:BM70">
    <cfRule type="expression" dxfId="36" priority="28" stopIfTrue="1">
      <formula>AND(#REF!="Low Risk",J$5&gt;=#REF!,J$5&lt;=#REF!+#REF!-1)</formula>
    </cfRule>
    <cfRule type="expression" dxfId="35" priority="29" stopIfTrue="1">
      <formula>AND(#REF!="High Risk",J$5&gt;=#REF!,J$5&lt;=#REF!+#REF!-1)</formula>
    </cfRule>
    <cfRule type="expression" dxfId="34" priority="30" stopIfTrue="1">
      <formula>AND(#REF!="On Track",J$5&gt;=#REF!,J$5&lt;=#REF!+#REF!-1)</formula>
    </cfRule>
    <cfRule type="expression" dxfId="33" priority="31" stopIfTrue="1">
      <formula>AND(#REF!="Med Risk",J$5&gt;=#REF!,J$5&lt;=#REF!+#REF!-1)</formula>
    </cfRule>
    <cfRule type="expression" dxfId="32" priority="32" stopIfTrue="1">
      <formula>AND(LEN(#REF!)=0,J$5&gt;=#REF!,J$5&lt;=#REF!+#REF!-1)</formula>
    </cfRule>
  </conditionalFormatting>
  <conditionalFormatting sqref="C38 C53:C54 C68:C69 C9:C23">
    <cfRule type="cellIs" dxfId="31" priority="22" operator="equal">
      <formula>"Select task if required"</formula>
    </cfRule>
  </conditionalFormatting>
  <conditionalFormatting sqref="J8:R69 T8:BM69 S8:S9 S11:S69">
    <cfRule type="expression" dxfId="30" priority="34" stopIfTrue="1">
      <formula>AND($D8="Regular Task",J$5&gt;=$E8,J$5&lt;=$E8+$H8-1)</formula>
    </cfRule>
    <cfRule type="expression" dxfId="29" priority="35" stopIfTrue="1">
      <formula>AND($D8="High Priority",J$5&gt;=$E8,J$5&lt;=$E8+$H8-1)</formula>
    </cfRule>
    <cfRule type="expression" dxfId="28" priority="36" stopIfTrue="1">
      <formula>AND($D8="On Track",J$5&gt;=$E8,J$5&lt;=$E8+$H8-1)</formula>
    </cfRule>
    <cfRule type="expression" dxfId="27" priority="37" stopIfTrue="1">
      <formula>AND($D8="Priority",J$5&gt;=$E8,J$5&lt;=$E8+$H8-1)</formula>
    </cfRule>
    <cfRule type="expression" dxfId="26" priority="38" stopIfTrue="1">
      <formula>AND(LEN($D8)=0,J$5&gt;=$E8,J$5&lt;=$E8+$H8-1)</formula>
    </cfRule>
  </conditionalFormatting>
  <conditionalFormatting sqref="S10">
    <cfRule type="expression" dxfId="25" priority="21">
      <formula>AND(TODAY()&gt;=S$5,TODAY()&lt;T$5)</formula>
    </cfRule>
  </conditionalFormatting>
  <conditionalFormatting sqref="S10">
    <cfRule type="expression" dxfId="24" priority="16" stopIfTrue="1">
      <formula>AND($D10="Regular Task",S$5&gt;=$E10,S$5&lt;=$E10+$H10-1)</formula>
    </cfRule>
    <cfRule type="expression" dxfId="23" priority="17" stopIfTrue="1">
      <formula>AND($D10="High Priority",S$5&gt;=$E10,S$5&lt;=$E10+$H10-1)</formula>
    </cfRule>
    <cfRule type="expression" dxfId="22" priority="18" stopIfTrue="1">
      <formula>AND($D10="On Track",S$5&gt;=$E10,S$5&lt;=$E10+$H10-1)</formula>
    </cfRule>
    <cfRule type="expression" dxfId="21" priority="19" stopIfTrue="1">
      <formula>AND($D10="Priority",S$5&gt;=$E10,S$5&lt;=$E10+$H10-1)</formula>
    </cfRule>
    <cfRule type="expression" dxfId="20" priority="20" stopIfTrue="1">
      <formula>AND(LEN($D10)=0,S$5&gt;=$E10,S$5&lt;=$E10+$H10-1)</formula>
    </cfRule>
  </conditionalFormatting>
  <conditionalFormatting sqref="A9">
    <cfRule type="cellIs" dxfId="19" priority="15" operator="equal">
      <formula>"Select task if required"</formula>
    </cfRule>
  </conditionalFormatting>
  <conditionalFormatting sqref="A23">
    <cfRule type="cellIs" dxfId="18" priority="14" operator="equal">
      <formula>"Select task if required"</formula>
    </cfRule>
  </conditionalFormatting>
  <conditionalFormatting sqref="A38">
    <cfRule type="cellIs" dxfId="17" priority="13" operator="equal">
      <formula>"Select task if required"</formula>
    </cfRule>
  </conditionalFormatting>
  <conditionalFormatting sqref="A54">
    <cfRule type="cellIs" dxfId="16" priority="12" operator="equal">
      <formula>"Select task if required"</formula>
    </cfRule>
  </conditionalFormatting>
  <conditionalFormatting sqref="C10:H69">
    <cfRule type="expression" dxfId="15" priority="10">
      <formula>IF($A10="No",TRUE,FALSE)</formula>
    </cfRule>
  </conditionalFormatting>
  <conditionalFormatting sqref="C24">
    <cfRule type="cellIs" dxfId="14" priority="9" operator="equal">
      <formula>"Select task if required"</formula>
    </cfRule>
  </conditionalFormatting>
  <conditionalFormatting sqref="C25:C35">
    <cfRule type="cellIs" dxfId="13" priority="8" operator="equal">
      <formula>"Select task if required"</formula>
    </cfRule>
  </conditionalFormatting>
  <conditionalFormatting sqref="C34">
    <cfRule type="cellIs" dxfId="12" priority="7" operator="equal">
      <formula>"Select task if required"</formula>
    </cfRule>
  </conditionalFormatting>
  <conditionalFormatting sqref="C35">
    <cfRule type="cellIs" dxfId="11" priority="6" operator="equal">
      <formula>"Select task if required"</formula>
    </cfRule>
  </conditionalFormatting>
  <conditionalFormatting sqref="C39:C52">
    <cfRule type="cellIs" dxfId="10" priority="5" operator="equal">
      <formula>"Select task if required"</formula>
    </cfRule>
  </conditionalFormatting>
  <conditionalFormatting sqref="C55:C67">
    <cfRule type="cellIs" dxfId="9" priority="4" operator="equal">
      <formula>"Select task if required"</formula>
    </cfRule>
  </conditionalFormatting>
  <conditionalFormatting sqref="R6:BM6">
    <cfRule type="expression" dxfId="8" priority="3">
      <formula>AND(TODAY()&gt;=R$5,TODAY()&lt;S$5)</formula>
    </cfRule>
  </conditionalFormatting>
  <conditionalFormatting sqref="J75:BM75">
    <cfRule type="expression" dxfId="7" priority="2">
      <formula>J$5&lt;=EOMONTH($J$5,0)</formula>
    </cfRule>
  </conditionalFormatting>
  <conditionalFormatting sqref="J75:BM75">
    <cfRule type="expression" dxfId="6" priority="1">
      <formula>AND(J$5&lt;=EOMONTH($J$5,1),J$5&gt;EOMONTH($J$5,0))</formula>
    </cfRule>
  </conditionalFormatting>
  <dataValidations count="47">
    <dataValidation allowBlank="1" showInputMessage="1" showErrorMessage="1" prompt="Cells I5-BL5 have the day number of the month for the Month represented in the cell block above each date cell and are auto calculated. Do not modify these cells. Today's date is outlined in Red (hex #AD3815) from today's date in row 5" sqref="C5:I5"/>
    <dataValidation type="list" allowBlank="1" showInputMessage="1" showErrorMessage="1" sqref="D10:D22 D24:D37 D39:D53 D55:D69">
      <formula1>"Goal,Milestone,On Track, Regular Task, Priority, High Priority"</formula1>
    </dataValidation>
    <dataValidation type="whole" operator="greaterThanOrEqual" allowBlank="1" showInputMessage="1" promptTitle="Display Increment" prompt="Changing this number will change the Gantt Chart view." sqref="E4">
      <formula1>0</formula1>
    </dataValidation>
    <dataValidation type="list" allowBlank="1" showInputMessage="1" showErrorMessage="1" sqref="D8">
      <formula1>"Goal,Milestone,On Track, Low Risk, Med Risk, High Risk"</formula1>
    </dataValidation>
    <dataValidation allowBlank="1" showInputMessage="1" showErrorMessage="1" prompt="This is an empty row" sqref="C69"/>
    <dataValidation allowBlank="1" showInputMessage="1" showErrorMessage="1" prompt="This row marks the end of the Gantt milestone data. DO NOT enter anything in this row. _x000a_To add more items, insert new rows above this one." sqref="C70"/>
    <dataValidation allowBlank="1" showInputMessage="1" showErrorMessage="1" prompt="Weeks are listed in cells I6 through BL6. The increments can be changed in cell F4." sqref="C6"/>
    <dataValidation allowBlank="1" showInputMessage="1" showErrorMessage="1" prompt="This row contains headers for the project schedule that follows below them. _x000a_Navigate from B7 through BL7 to hear the content. The first letter of each day of the week for the date above that heading, starts in cell I7 and continues through cell BL7." sqref="C7"/>
    <dataValidation allowBlank="1" showErrorMessage="1" prompt="Enter Project information starting in B9-G9. Sample data in B9-G33. Enter Milestone Description, select a Category from drop-down list, assign someone to item, enter progress, start date &amp; # of days for task to start charting. Next instruction is in A34" sqref="C9"/>
    <dataValidation allowBlank="1" showInputMessage="1" showErrorMessage="1" prompt="Risk and vulnerability are key concepts for understanding the potential impacts of climate change on your organisation. To inform robust decision-making these need to be understood – and you need to identify and access relevant evidence." sqref="C26"/>
    <dataValidation allowBlank="1" showInputMessage="1" showErrorMessage="1" prompt="There are many (decisions / functions) in your organisation that might be affected by climate change. To identify these you – and consider potential climate-related risks – you will need to engage with an appropriate diversity of (internal) stakeholders. " sqref="C27"/>
    <dataValidation allowBlank="1" showInputMessage="1" showErrorMessage="1" prompt="Your organisation will have been affected by recent weather events. Exploring the consequences of these events with colleagues will highlight current climate-related vulnerabilities – as well as raising awareness within you organisation. " sqref="C28"/>
    <dataValidation allowBlank="1" showInputMessage="1" showErrorMessage="1" prompt="Explore potential long-term climate impacts and vulnerabilities that could affect your organisation. An option is to use scenario and/or storyline approaches that enable you to capture a range of possibilities under future conditions. " sqref="C29"/>
    <dataValidation allowBlank="1" showInputMessage="1" showErrorMessage="1" prompt="A strategic risk assessment is used to evaluate climate risks across your organisation or for key service / asset portfolios. This strategic ‘scan’ helps to understand the changing likelihood / consequence of a range of potential risks. " sqref="C30"/>
    <dataValidation allowBlank="1" showInputMessage="1" showErrorMessage="1" prompt="A project-level risk assessment is focussed on climate risks to a specific project, policy, asset, or location. " sqref="C31"/>
    <dataValidation allowBlank="1" showInputMessage="1" showErrorMessage="1" prompt="As work on adaptation advances, you should seek to identify knowledge gaps that are important to your decision making that could be addressed by seeking external expertise. " sqref="C32"/>
    <dataValidation allowBlank="1" showInputMessage="1" showErrorMessage="1" prompt="Your organisation routinely undertakes strategic and project-level climate change risk assessment - as appropriate within a wider risk management framework (i.e. not just climate). " sqref="C33"/>
    <dataValidation allowBlank="1" showInputMessage="1" showErrorMessage="1" prompt="As internal knowledge of climate adaptation grows, it will need to be made accessible to many more people in your organisation – in a form that is easily utilised in their work / responsibilities" sqref="C34"/>
    <dataValidation allowBlank="1" showInputMessage="1" showErrorMessage="1" prompt="Climate adaptation is long-term challenge - and your organisation will need to continually learn and adjust to meet it. You will benefit from connecting with a range of potential partners, both locally and internationally" sqref="C35:C37"/>
    <dataValidation allowBlank="1" showInputMessage="1" showErrorMessage="1" prompt="Identify adaptation actions that are already under way to demonstrate that your organisation has already begun its adaptation journey." sqref="C39"/>
    <dataValidation allowBlank="1" showInputMessage="1" showErrorMessage="1" prompt="Identify how your organisation’s work may relate to the seven adaptation outcomes that are being used to develop the second Scottish Climate Change Adaptation Programme will be useful for making the case for adaptation within your organisation. " sqref="C40"/>
    <dataValidation allowBlank="1" showInputMessage="1" showErrorMessage="1" prompt="Develop a ‘climate ready’ vision and define adaptation goals/outcomes that allow you to strategically plan an effective adaptation response.  " sqref="C42"/>
    <dataValidation allowBlank="1" showInputMessage="1" showErrorMessage="1" prompt="Consider potential adaptation options. It is important to consider a wide range of actions, both short- and long-term, easy and difficult" sqref="C43"/>
    <dataValidation allowBlank="1" showInputMessage="1" showErrorMessage="1" prompt="An ‘initial’ adaptation strategy and action plan can act as a catalyst for raising awareness and resourcing further adaptation work. At this stage, the focus is will mostly be on setting strategic objectives and capacity building initiatives. " sqref="C44"/>
    <dataValidation allowBlank="1" showInputMessage="1" showErrorMessage="1" prompt="Your organisation should be able to take early practical action on adaptation by building upon existing projects or implementing no-regret / quick-wins. " sqref="C45"/>
    <dataValidation allowBlank="1" showInputMessage="1" showErrorMessage="1" prompt="Developing a strategic approach to adaptation allows you to take account of complexity and uncertainty over the long-term. Using methods like ‘adaptation pathways’ or ‘theory of change’ you can explore a range of possible options over time." sqref="C46"/>
    <dataValidation allowBlank="1" showInputMessage="1" showErrorMessage="1" prompt="A process of appraisal will allow your organisation to consider a range of factors when selecting / prioritising from an emerging set of adaptation options. This will help identify robust, acceptable, efficient and effective measures. " sqref="C47"/>
    <dataValidation allowBlank="1" showInputMessage="1" showErrorMessage="1" prompt="A ‘comprehensive’ adaptation strategy and action plan draws together knowledge of climate risk and appraised adaptation options – to translate your strategic objectives into practical action. " sqref="C48"/>
    <dataValidation allowBlank="1" showInputMessage="1" showErrorMessage="1" prompt="Your organisation should now be ready to implement a range of prioritised adaptation actions – with appropriate resources allocated. The actions should contribute to achieving your adaptation outcomes, with suitable M &amp; E. " sqref="C49"/>
    <dataValidation allowBlank="1" showInputMessage="1" showErrorMessage="1" prompt="An adaptive management cycle is a flexible, iterative approach for decision-making when faced with uncertainty, complexity and changing conditions – and well suited to climate adaptation. " sqref="C50"/>
    <dataValidation allowBlank="1" showInputMessage="1" showErrorMessage="1" prompt="For adaptation to become routine, it needs to be mainstreamed into the business-as-usual activities of your organisation when delivering it’s functions/services. " sqref="C51"/>
    <dataValidation allowBlank="1" showInputMessage="1" showErrorMessage="1" prompt="Alongside delivery of other societal priorities (i.e. mitigation, SDGs), climate adaptation will require significant change – it may require transformation, a fundamental change in our ‘systems’. An adaptation transition can be approached using pathways. " sqref="C52"/>
    <dataValidation allowBlank="1" showInputMessage="1" showErrorMessage="1" prompt="Explore what statutory and non-statutory groups, partnerships and forums exist that already feature or have the potential to include adaptation within their remit and research their relevance to your adaptation work.  " sqref="C56"/>
    <dataValidation allowBlank="1" showInputMessage="1" showErrorMessage="1" prompt="Join networks and professional institutions to develop personal relationships and connections with adaptation professionals and share learning. " sqref="C55"/>
    <dataValidation allowBlank="1" showInputMessage="1" showErrorMessage="1" prompt="Speak with external partners about on-going or future projects, shared priorities and potential alignment – laying the ground-work for collaboration. Engage with relevant groups." sqref="C57"/>
    <dataValidation allowBlank="1" showInputMessage="1" showErrorMessage="1" prompt="Take practical action with partners helps to develop strong collaborative partnerships for the future. Seek opportunities for joint action on adaptation.  " sqref="C58"/>
    <dataValidation allowBlank="1" showInputMessage="1" showErrorMessage="1" prompt="Highlight and communicate shared priorities, climate risks, and ongoing adaptation actions happening with partners. Use this communication to highlight the importance of your collective action internally and externally.   " sqref="C59"/>
    <dataValidation allowBlank="1" showInputMessage="1" showErrorMessage="1" prompt="As you work with partners more frequently and on larger projects, you will need to formalise partnership arrangements - agreeing roles, responsibilities and funding allocations. " sqref="C60"/>
    <dataValidation allowBlank="1" showInputMessage="1" showErrorMessage="1" prompt="Delivering adaptation needs to involve a diverse range of stakeholders including communities, businesses and the third sector - look beyond the ‘usual suspects’. " sqref="C61"/>
    <dataValidation allowBlank="1" showInputMessage="1" showErrorMessage="1" prompt="Ongoing collaboration with partners can help you deliver an expanding programme of adaptation actions – achieving shared outcomes. " sqref="C62"/>
    <dataValidation allowBlank="1" showInputMessage="1" showErrorMessage="1" prompt="Adaptation benefits from sharing experience and learning with others. Your organisation and ‘adaptation champions’ can join key networks – in Scotland and beyond. Aim to link with peer organisations to share ideas / experience and maybe collaborate. " sqref="C63"/>
    <dataValidation allowBlank="1" showInputMessage="1" showErrorMessage="1" prompt="Effective partnership working will need on-going effort to maintain and refresh arrangements. Seek opportunities to integrate partnership working alongside your organisation’s efforts to mainstream adaptation into its functions/services. " sqref="C64"/>
    <dataValidation allowBlank="1" showInputMessage="1" showErrorMessage="1" prompt="Sustaining engagement with partners and stakeholders requires a significant on-going commitment – involving them in planning, implementation, and evaluation. This will be critical to acceptance and success of your adaptation plans." sqref="C65"/>
    <dataValidation allowBlank="1" showInputMessage="1" showErrorMessage="1" prompt="The delivery of a long-term strategic programme of adaptation will require coordination and collaboration with partners. This includes agreeing resources and co-financing multi-year investment in adaptation actions. " sqref="C66"/>
    <dataValidation allowBlank="1" showInputMessage="1" showErrorMessage="1" prompt="As a leading adaptation partnership, you will have invaluable experience to share – and much still to be learned. Take an active leading role in networks and connect with peer organisations. " sqref="C67"/>
    <dataValidation allowBlank="1" showErrorMessage="1" prompt="_x000a_" sqref="C1:H1"/>
    <dataValidation type="whole" operator="greaterThanOrEqual" allowBlank="1" promptTitle="Display Increment" prompt="Changing this number will change the Gantt Chart view." sqref="F4:G4">
      <formula1>0</formula1>
    </dataValidation>
  </dataValidations>
  <pageMargins left="0.7" right="0.7" top="0.75" bottom="0.75" header="0.3" footer="0.3"/>
  <pageSetup paperSize="9" orientation="portrait"/>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39" id="{2056FA77-4A6E-43B7-B978-7FE84249B047}">
            <x14:iconSet iconSet="3Stars" showValue="0" custom="1">
              <x14:cfvo type="percent">
                <xm:f>0</xm:f>
              </x14:cfvo>
              <x14:cfvo type="num">
                <xm:f>1</xm:f>
              </x14:cfvo>
              <x14:cfvo type="num">
                <xm:f>2</xm:f>
              </x14:cfvo>
              <x14:cfIcon iconSet="NoIcons" iconId="0"/>
              <x14:cfIcon iconSet="3Flags" iconId="1"/>
              <x14:cfIcon iconSet="3Signs" iconId="0"/>
            </x14:iconSet>
          </x14:cfRule>
          <xm:sqref>J70:BM70</xm:sqref>
        </x14:conditionalFormatting>
        <x14:conditionalFormatting xmlns:xm="http://schemas.microsoft.com/office/excel/2006/main">
          <x14:cfRule type="iconSet" priority="40" id="{810D9BC2-2D0E-4FFA-B6ED-8533A8A8C0E2}">
            <x14:iconSet iconSet="3Stars" showValue="0" custom="1">
              <x14:cfvo type="percent">
                <xm:f>0</xm:f>
              </x14:cfvo>
              <x14:cfvo type="num">
                <xm:f>1</xm:f>
              </x14:cfvo>
              <x14:cfvo type="num">
                <xm:f>2</xm:f>
              </x14:cfvo>
              <x14:cfIcon iconSet="NoIcons" iconId="0"/>
              <x14:cfIcon iconSet="3Flags" iconId="1"/>
              <x14:cfIcon iconSet="3Signs" iconId="0"/>
            </x14:iconSet>
          </x14:cfRule>
          <xm:sqref>J8:BM69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26</vt:i4>
      </vt:variant>
    </vt:vector>
  </HeadingPairs>
  <TitlesOfParts>
    <vt:vector size="34" baseType="lpstr">
      <vt:lpstr>Instructions</vt:lpstr>
      <vt:lpstr>Welcome</vt:lpstr>
      <vt:lpstr>Org Cltre &amp; Assts</vt:lpstr>
      <vt:lpstr>Undrstndng the Chllnge</vt:lpstr>
      <vt:lpstr>Plng &amp; Implntion</vt:lpstr>
      <vt:lpstr>Wrkng Tgthr</vt:lpstr>
      <vt:lpstr> Visualisation</vt:lpstr>
      <vt:lpstr>Project Timeline</vt:lpstr>
      <vt:lpstr>BUDGET_Title</vt:lpstr>
      <vt:lpstr>'Org Cltre &amp; Assts'!ColumnTitle1</vt:lpstr>
      <vt:lpstr>'Plng &amp; Implntion'!ColumnTitle1</vt:lpstr>
      <vt:lpstr>'Undrstndng the Chllnge'!ColumnTitle1</vt:lpstr>
      <vt:lpstr>'Wrkng Tgthr'!ColumnTitle1</vt:lpstr>
      <vt:lpstr>'Org Cltre &amp; Assts'!ColumnTitleRegion1..G5.1</vt:lpstr>
      <vt:lpstr>'Plng &amp; Implntion'!ColumnTitleRegion1..G5.1</vt:lpstr>
      <vt:lpstr>'Undrstndng the Chllnge'!ColumnTitleRegion1..G5.1</vt:lpstr>
      <vt:lpstr>'Wrkng Tgthr'!ColumnTitleRegion1..G5.1</vt:lpstr>
      <vt:lpstr>ColumnTitleRegion1..G5.1</vt:lpstr>
      <vt:lpstr>COMPANY_NAME</vt:lpstr>
      <vt:lpstr>'Org Cltre &amp; Assts'!PlanDueDate</vt:lpstr>
      <vt:lpstr>'Plng &amp; Implntion'!PlanDueDate</vt:lpstr>
      <vt:lpstr>'Undrstndng the Chllnge'!PlanDueDate</vt:lpstr>
      <vt:lpstr>'Wrkng Tgthr'!PlanDueDate</vt:lpstr>
      <vt:lpstr>PlanDueDate</vt:lpstr>
      <vt:lpstr>'Org Cltre &amp; Assts'!Print_Titles</vt:lpstr>
      <vt:lpstr>'Plng &amp; Implntion'!Print_Titles</vt:lpstr>
      <vt:lpstr>'Undrstndng the Chllnge'!Print_Titles</vt:lpstr>
      <vt:lpstr>'Wrkng Tgthr'!Print_Titles</vt:lpstr>
      <vt:lpstr>RowTitleRegion1..E3</vt:lpstr>
      <vt:lpstr>'Org Cltre &amp; Assts'!RowTitleRegion2..G3</vt:lpstr>
      <vt:lpstr>'Plng &amp; Implntion'!RowTitleRegion2..G3</vt:lpstr>
      <vt:lpstr>'Undrstndng the Chllnge'!RowTitleRegion2..G3</vt:lpstr>
      <vt:lpstr>'Wrkng Tgthr'!RowTitleRegion2..G3</vt:lpstr>
      <vt:lpstr>RowTitleRegion2..G3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think_w</dc:creator>
  <cp:lastModifiedBy>Ellie Murtagh</cp:lastModifiedBy>
  <dcterms:created xsi:type="dcterms:W3CDTF">2017-11-25T19:49:04Z</dcterms:created>
  <dcterms:modified xsi:type="dcterms:W3CDTF">2019-07-25T22:24:40Z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2017-11-25T19:49:12.3280575Z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